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0CFA79CE-BF5F-4B84-8809-E3B15CA585ED}" xr6:coauthVersionLast="47" xr6:coauthVersionMax="47" xr10:uidLastSave="{00000000-0000-0000-0000-000000000000}"/>
  <bookViews>
    <workbookView xWindow="120" yWindow="1632" windowWidth="23040" windowHeight="122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<sst xmlns="http://schemas.openxmlformats.org/spreadsheetml/2006/main" count="87" uniqueCount="59">
  <si>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</si>
  <si>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</si>
  <si>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</si>
  <si>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</si>
  <si>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</si>
  <si>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</si>
  <si>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</si>
  <si>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</si>
  <si>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</si>
  <si>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</si>
  <si>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</si>
  <si>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</si>
  <si>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</si>
  <si>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</si>
  <si>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</si>
  <si>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</si>
  <si>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</si>
  <si>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</si>
  <si>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</si>
  <si>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</si>
  <si>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</si>
  <si>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</si>
  <si>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</si>
  <si>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</si>
  <si>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</si>
  <si>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</si>
  <si>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</si>
  <si>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</si>
  <si>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</si>
  <si>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</si>
  <si>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</si>
  <si>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</si>
  <si>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</si>
  <si>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</si>
  <si>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</si>
  <si>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</si>
  <si>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</si>
  <si>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</si>
  <si>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</si>
  <si>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</si>
  <si>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</si>
  <si>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</si>
  <si>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</si>
  <si>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</si>
  <si>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</si>
  <si>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KEF-4</t>
  </si>
  <si>
    <t>DEF-1</t>
  </si>
  <si>
    <t>TEF-1</t>
  </si>
  <si>
    <t>DINING</t>
  </si>
  <si>
    <t>KITCHEN</t>
  </si>
  <si>
    <t>COOKLINE</t>
  </si>
  <si>
    <t>HOOD 1</t>
  </si>
  <si>
    <t>HOOD 2</t>
  </si>
  <si>
    <t>HOOD 3</t>
  </si>
  <si>
    <t>HOOD 4</t>
  </si>
  <si>
    <t>DISH HOD</t>
  </si>
  <si>
    <t>RESTROOMS</t>
  </si>
  <si>
    <t>-</t>
  </si>
  <si>
    <t xml:space="preserve">OA intake for RTU-1 and RTU-2 were increased to compensate missing OA from RTU-3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</si>
</sst>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13" zoomScaleNormal="55" zoomScaleSheetLayoutView="100" workbookViewId="0">
      <selection activeCell="A28" sqref="A28:P3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6" t="s">
        <v>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28</v>
      </c>
      <c r="J4" s="138"/>
      <c r="K4" s="143" t="s">
        <v>3</v>
      </c>
      <c r="L4" s="144"/>
      <c r="M4" s="141" t="s">
        <v>4</v>
      </c>
      <c r="N4" s="142"/>
      <c r="O4" s="141" t="s">
        <v>41</v>
      </c>
      <c r="P4" s="142"/>
      <c r="Q4" s="7"/>
      <c r="R4" s="63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5">
      <c r="A6" s="73" t="s">
        <v>26</v>
      </c>
      <c r="B6" s="71" t="s">
        <v>48</v>
      </c>
      <c r="C6" s="23">
        <v>3040</v>
      </c>
      <c r="D6" s="24">
        <v>3183</v>
      </c>
      <c r="E6" s="23">
        <f t="shared" ref="E6:F7" si="0">C6-G6</f>
        <v>2275</v>
      </c>
      <c r="F6" s="24">
        <f t="shared" si="0"/>
        <v>2059</v>
      </c>
      <c r="G6" s="25">
        <v>765</v>
      </c>
      <c r="H6" s="26">
        <v>1124</v>
      </c>
      <c r="I6" s="27">
        <f>G6/C6</f>
        <v>0.25164473684210525</v>
      </c>
      <c r="J6" s="28">
        <f>H6/D6</f>
        <v>0.35312598177819665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27</v>
      </c>
      <c r="B7" s="72" t="s">
        <v>48</v>
      </c>
      <c r="C7" s="35">
        <v>3040</v>
      </c>
      <c r="D7" s="36">
        <v>3175</v>
      </c>
      <c r="E7" s="35">
        <f t="shared" si="0"/>
        <v>2275</v>
      </c>
      <c r="F7" s="36">
        <f t="shared" si="0"/>
        <v>2082</v>
      </c>
      <c r="G7" s="37">
        <v>765</v>
      </c>
      <c r="H7" s="38">
        <v>1093</v>
      </c>
      <c r="I7" s="39">
        <f t="shared" ref="I7:J7" si="1">G7/C7</f>
        <v>0.25164473684210525</v>
      </c>
      <c r="J7" s="40">
        <f t="shared" si="1"/>
        <v>0.34425196850393702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29</v>
      </c>
      <c r="B8" s="72" t="s">
        <v>48</v>
      </c>
      <c r="C8" s="35">
        <v>2160</v>
      </c>
      <c r="D8" s="36">
        <v>2206</v>
      </c>
      <c r="E8" s="35">
        <f t="shared" ref="E8:E9" si="2">C8-G8</f>
        <v>1620</v>
      </c>
      <c r="F8" s="36">
        <f t="shared" ref="F8:F9" si="3">D8-H8</f>
        <v>2206</v>
      </c>
      <c r="G8" s="37">
        <v>540</v>
      </c>
      <c r="H8" s="38">
        <v>0</v>
      </c>
      <c r="I8" s="39">
        <f t="shared" ref="I8:I9" si="4">G8/C8</f>
        <v>0.25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30</v>
      </c>
      <c r="B9" s="72" t="s">
        <v>49</v>
      </c>
      <c r="C9" s="35">
        <v>6650</v>
      </c>
      <c r="D9" s="36">
        <v>6395</v>
      </c>
      <c r="E9" s="35">
        <f t="shared" si="2"/>
        <v>5300</v>
      </c>
      <c r="F9" s="36">
        <f t="shared" si="3"/>
        <v>5037</v>
      </c>
      <c r="G9" s="37">
        <v>1350</v>
      </c>
      <c r="H9" s="38">
        <v>1358</v>
      </c>
      <c r="I9" s="39">
        <f t="shared" si="4"/>
        <v>0.20300751879699247</v>
      </c>
      <c r="J9" s="40">
        <f t="shared" si="5"/>
        <v>0.21235340109460515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74" t="s">
        <v>11</v>
      </c>
      <c r="B10" s="72" t="s">
        <v>50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4425</v>
      </c>
      <c r="L10" s="38">
        <v>4362</v>
      </c>
      <c r="M10" s="43"/>
      <c r="N10" s="44"/>
      <c r="O10" s="45"/>
      <c r="P10" s="46"/>
      <c r="Q10" s="53"/>
      <c r="R10" s="67"/>
    </row>
    <row r="11" spans="1:18" ht="20.100000000000001" customHeight="1" x14ac:dyDescent="0.25">
      <c r="A11" s="74" t="s">
        <v>42</v>
      </c>
      <c r="B11" s="72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1665</v>
      </c>
      <c r="N11" s="51">
        <v>1810</v>
      </c>
      <c r="O11" s="45"/>
      <c r="P11" s="46"/>
      <c r="Q11" s="62"/>
      <c r="R11" s="67"/>
    </row>
    <row r="12" spans="1:18" ht="20.100000000000001" customHeight="1" x14ac:dyDescent="0.25">
      <c r="A12" s="74" t="s">
        <v>43</v>
      </c>
      <c r="B12" s="72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1665</v>
      </c>
      <c r="N12" s="51">
        <v>1797</v>
      </c>
      <c r="O12" s="45"/>
      <c r="P12" s="46"/>
      <c r="Q12" s="62"/>
      <c r="R12" s="67"/>
    </row>
    <row r="13" spans="1:18" ht="20.100000000000001" customHeight="1" x14ac:dyDescent="0.25">
      <c r="A13" s="74" t="s">
        <v>44</v>
      </c>
      <c r="B13" s="72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1665</v>
      </c>
      <c r="N13" s="51">
        <v>1797</v>
      </c>
      <c r="O13" s="45"/>
      <c r="P13" s="46"/>
      <c r="Q13" s="62"/>
      <c r="R13" s="67"/>
    </row>
    <row r="14" spans="1:18" ht="20.100000000000001" customHeight="1" x14ac:dyDescent="0.25">
      <c r="A14" s="74" t="s">
        <v>45</v>
      </c>
      <c r="B14" s="72" t="s">
        <v>54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600</v>
      </c>
      <c r="N14" s="51">
        <v>641</v>
      </c>
      <c r="O14" s="45"/>
      <c r="P14" s="46"/>
      <c r="Q14" s="62"/>
      <c r="R14" s="67"/>
    </row>
    <row r="15" spans="1:18" ht="20.100000000000001" customHeight="1" x14ac:dyDescent="0.25">
      <c r="A15" s="74" t="s">
        <v>46</v>
      </c>
      <c r="B15" s="72" t="s">
        <v>55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900</v>
      </c>
      <c r="N15" s="51">
        <v>891</v>
      </c>
      <c r="O15" s="45"/>
      <c r="P15" s="46"/>
      <c r="Q15" s="62"/>
      <c r="R15" s="67"/>
    </row>
    <row r="16" spans="1:18" ht="20.100000000000001" customHeight="1" thickBot="1" x14ac:dyDescent="0.3">
      <c r="A16" s="74" t="s">
        <v>47</v>
      </c>
      <c r="B16" s="72" t="s">
        <v>56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1"/>
      <c r="N16" s="42"/>
      <c r="O16" s="50">
        <v>600</v>
      </c>
      <c r="P16" s="51">
        <v>606</v>
      </c>
      <c r="Q16" s="62"/>
      <c r="R16" s="67"/>
    </row>
    <row r="17" spans="1:21" ht="20.100000000000001" customHeight="1" thickBot="1" x14ac:dyDescent="0.3">
      <c r="A17" s="103" t="s">
        <v>31</v>
      </c>
      <c r="B17" s="104"/>
      <c r="C17" s="75">
        <f t="shared" ref="C17:H17" si="6">SUM(C6:C16)</f>
        <v>14890</v>
      </c>
      <c r="D17" s="76">
        <f t="shared" si="6"/>
        <v>14959</v>
      </c>
      <c r="E17" s="75">
        <f t="shared" si="6"/>
        <v>11470</v>
      </c>
      <c r="F17" s="76">
        <f t="shared" si="6"/>
        <v>11384</v>
      </c>
      <c r="G17" s="77">
        <f t="shared" si="6"/>
        <v>3420</v>
      </c>
      <c r="H17" s="78">
        <f t="shared" si="6"/>
        <v>3575</v>
      </c>
      <c r="I17" s="79"/>
      <c r="J17" s="80"/>
      <c r="K17" s="77">
        <f t="shared" ref="K17:P17" si="7">SUM(K6:K16)</f>
        <v>4425</v>
      </c>
      <c r="L17" s="78">
        <f t="shared" si="7"/>
        <v>4362</v>
      </c>
      <c r="M17" s="102">
        <f t="shared" si="7"/>
        <v>6495</v>
      </c>
      <c r="N17" s="81">
        <f t="shared" si="7"/>
        <v>6936</v>
      </c>
      <c r="O17" s="82">
        <f t="shared" si="7"/>
        <v>600</v>
      </c>
      <c r="P17" s="83">
        <f t="shared" si="7"/>
        <v>606</v>
      </c>
      <c r="Q17" s="53"/>
      <c r="R17" s="67"/>
    </row>
    <row r="18" spans="1:21" ht="20.100000000000001" customHeight="1" thickBot="1" x14ac:dyDescent="0.3">
      <c r="A18" s="64"/>
      <c r="B18" s="54"/>
      <c r="C18" s="54"/>
      <c r="D18" s="54"/>
      <c r="E18" s="54"/>
      <c r="F18" s="65"/>
      <c r="G18" s="65"/>
      <c r="H18" s="70"/>
      <c r="I18" s="70"/>
      <c r="J18" s="65"/>
      <c r="K18" s="65"/>
      <c r="L18" s="66"/>
      <c r="M18" s="66"/>
      <c r="N18" s="66"/>
      <c r="O18" s="66"/>
      <c r="P18" s="53"/>
      <c r="Q18" s="67"/>
    </row>
    <row r="19" spans="1:21" ht="20.100000000000001" customHeight="1" thickBot="1" x14ac:dyDescent="0.3">
      <c r="A19" s="97" t="s">
        <v>32</v>
      </c>
      <c r="B19" s="84"/>
      <c r="C19" s="84"/>
      <c r="D19" s="84"/>
      <c r="F19" s="196" t="s">
        <v>12</v>
      </c>
      <c r="G19" s="197"/>
      <c r="H19" s="170" t="s">
        <v>35</v>
      </c>
      <c r="I19" s="171"/>
      <c r="J19" s="172"/>
      <c r="L19" s="96" t="s">
        <v>37</v>
      </c>
      <c r="M19" s="85"/>
      <c r="N19" s="85"/>
      <c r="O19" s="85"/>
      <c r="P19" s="8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88" t="s">
        <v>31</v>
      </c>
      <c r="B20" s="189"/>
      <c r="C20" s="87" t="s">
        <v>7</v>
      </c>
      <c r="D20" s="88" t="s">
        <v>8</v>
      </c>
      <c r="F20" s="198"/>
      <c r="G20" s="199"/>
      <c r="H20" s="173"/>
      <c r="I20" s="174"/>
      <c r="J20" s="175"/>
      <c r="L20" s="167" t="s">
        <v>40</v>
      </c>
      <c r="M20" s="167"/>
      <c r="N20" s="167"/>
      <c r="O20" s="167"/>
      <c r="P20" s="99">
        <f>IF(R19=TRUE, 1, 0)</f>
        <v>1</v>
      </c>
    </row>
    <row r="21" spans="1:21" ht="18.75" customHeight="1" x14ac:dyDescent="0.25">
      <c r="A21" s="190" t="s">
        <v>34</v>
      </c>
      <c r="B21" s="191"/>
      <c r="C21" s="89">
        <f>G17+K17</f>
        <v>7845</v>
      </c>
      <c r="D21" s="90">
        <f>H17+L17</f>
        <v>7937</v>
      </c>
      <c r="F21" s="119" t="s">
        <v>13</v>
      </c>
      <c r="G21" s="120"/>
      <c r="H21" s="179">
        <v>1.37E-2</v>
      </c>
      <c r="I21" s="180"/>
      <c r="J21" s="181"/>
      <c r="L21" s="168"/>
      <c r="M21" s="168"/>
      <c r="N21" s="168"/>
      <c r="O21" s="168"/>
      <c r="P21" s="101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192" t="s">
        <v>33</v>
      </c>
      <c r="B22" s="193"/>
      <c r="C22" s="93">
        <f>M17+O17</f>
        <v>7095</v>
      </c>
      <c r="D22" s="94">
        <f>N17+P17</f>
        <v>7542</v>
      </c>
      <c r="F22" s="121" t="s">
        <v>14</v>
      </c>
      <c r="G22" s="122"/>
      <c r="H22" s="182" t="s">
        <v>57</v>
      </c>
      <c r="I22" s="183"/>
      <c r="J22" s="184"/>
      <c r="L22" s="169" t="s">
        <v>38</v>
      </c>
      <c r="M22" s="169"/>
      <c r="N22" s="169"/>
      <c r="O22" s="169"/>
      <c r="P22" s="100">
        <f>IF(R21=TRUE, 1, 0)</f>
        <v>1</v>
      </c>
    </row>
    <row r="23" spans="1:21" ht="18.75" customHeight="1" thickBot="1" x14ac:dyDescent="0.35">
      <c r="A23" s="194" t="s">
        <v>18</v>
      </c>
      <c r="B23" s="195"/>
      <c r="C23" s="91">
        <f>C21-C22</f>
        <v>750</v>
      </c>
      <c r="D23" s="92">
        <f>D21-D22</f>
        <v>395</v>
      </c>
      <c r="F23" s="200" t="s">
        <v>15</v>
      </c>
      <c r="G23" s="201"/>
      <c r="H23" s="185">
        <v>4.3E-3</v>
      </c>
      <c r="I23" s="186"/>
      <c r="J23" s="187"/>
      <c r="L23" s="168"/>
      <c r="M23" s="168"/>
      <c r="N23" s="168"/>
      <c r="O23" s="168"/>
      <c r="P23" s="101"/>
      <c r="R23" s="1" t="b">
        <f>AND(H24&gt;=-0.02, H24&lt;=0.02)</f>
        <v>1</v>
      </c>
    </row>
    <row r="24" spans="1:21" ht="16.5" customHeight="1" thickBot="1" x14ac:dyDescent="0.3">
      <c r="F24" s="135" t="s">
        <v>16</v>
      </c>
      <c r="G24" s="136"/>
      <c r="H24" s="176">
        <f>AVERAGE(H21:J23)</f>
        <v>9.0000000000000011E-3</v>
      </c>
      <c r="I24" s="177"/>
      <c r="J24" s="178"/>
      <c r="L24" s="165" t="s">
        <v>39</v>
      </c>
      <c r="M24" s="165"/>
      <c r="N24" s="165"/>
      <c r="O24" s="165"/>
      <c r="P24" s="95">
        <f>IF(R23=TRUE, 1, 0)</f>
        <v>1</v>
      </c>
    </row>
    <row r="25" spans="1:21" ht="13.6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65"/>
      <c r="M25" s="165"/>
      <c r="N25" s="165"/>
      <c r="O25" s="165"/>
      <c r="P25" s="98"/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6"/>
      <c r="M26" s="56"/>
      <c r="N26" s="57"/>
      <c r="O26" s="57"/>
      <c r="P26" s="7"/>
      <c r="Q26" s="7"/>
    </row>
    <row r="27" spans="1:21" ht="13.5" customHeight="1" thickBot="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23" t="s">
        <v>58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5"/>
      <c r="Q28" s="68"/>
    </row>
    <row r="29" spans="1:21" ht="20.100000000000001" customHeight="1" x14ac:dyDescent="0.2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68"/>
    </row>
    <row r="30" spans="1:21" ht="20.100000000000001" customHeight="1" thickBot="1" x14ac:dyDescent="0.3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2" t="s">
        <v>19</v>
      </c>
      <c r="B33" s="133"/>
      <c r="C33" s="133"/>
      <c r="D33" s="133"/>
      <c r="E33" s="133"/>
      <c r="F33" s="134"/>
      <c r="G33" s="54"/>
      <c r="H33" s="54"/>
      <c r="I33" s="54"/>
      <c r="J33" s="54"/>
      <c r="K33" s="54"/>
      <c r="L33" s="54"/>
      <c r="M33" s="54"/>
      <c r="N33" s="54"/>
      <c r="O33" s="54"/>
      <c r="P33" s="53"/>
      <c r="Q33" s="55"/>
    </row>
    <row r="34" spans="1:17" ht="19.2" customHeight="1" thickBot="1" x14ac:dyDescent="0.3">
      <c r="A34" s="5" t="s">
        <v>6</v>
      </c>
      <c r="B34" s="158" t="s">
        <v>24</v>
      </c>
      <c r="C34" s="159"/>
      <c r="D34" s="113" t="s">
        <v>23</v>
      </c>
      <c r="E34" s="115"/>
      <c r="F34" s="115"/>
      <c r="G34" s="114"/>
      <c r="H34" s="113" t="s">
        <v>20</v>
      </c>
      <c r="I34" s="114"/>
      <c r="J34" s="115" t="s">
        <v>21</v>
      </c>
      <c r="K34" s="115"/>
      <c r="L34" s="116" t="s">
        <v>3</v>
      </c>
      <c r="M34" s="116"/>
      <c r="N34" s="109" t="s">
        <v>4</v>
      </c>
      <c r="O34" s="110"/>
      <c r="P34" s="59" t="s">
        <v>22</v>
      </c>
    </row>
    <row r="35" spans="1:17" ht="18.75" customHeight="1" thickBot="1" x14ac:dyDescent="0.3">
      <c r="A35" s="60" t="s">
        <v>25</v>
      </c>
      <c r="B35" s="156"/>
      <c r="C35" s="157"/>
      <c r="D35" s="148"/>
      <c r="E35" s="162"/>
      <c r="F35" s="162"/>
      <c r="G35" s="149"/>
      <c r="H35" s="148"/>
      <c r="I35" s="149"/>
      <c r="J35" s="150"/>
      <c r="K35" s="151"/>
      <c r="L35" s="107"/>
      <c r="M35" s="108"/>
      <c r="N35" s="111"/>
      <c r="O35" s="112"/>
      <c r="P35" s="58">
        <f t="shared" ref="P35:P43" si="8">L35-N35</f>
        <v>0</v>
      </c>
    </row>
    <row r="36" spans="1:17" ht="18.75" customHeight="1" thickBot="1" x14ac:dyDescent="0.3">
      <c r="A36" s="61" t="s">
        <v>25</v>
      </c>
      <c r="B36" s="155"/>
      <c r="C36" s="155"/>
      <c r="D36" s="117"/>
      <c r="E36" s="154"/>
      <c r="F36" s="154"/>
      <c r="G36" s="118"/>
      <c r="H36" s="117"/>
      <c r="I36" s="118"/>
      <c r="J36" s="105"/>
      <c r="K36" s="106"/>
      <c r="L36" s="107"/>
      <c r="M36" s="108"/>
      <c r="N36" s="111"/>
      <c r="O36" s="112"/>
      <c r="P36" s="58">
        <f t="shared" si="8"/>
        <v>0</v>
      </c>
    </row>
    <row r="37" spans="1:17" ht="19.2" customHeight="1" thickBot="1" x14ac:dyDescent="0.3">
      <c r="A37" s="61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47"/>
      <c r="L37" s="152"/>
      <c r="M37" s="153"/>
      <c r="N37" s="163"/>
      <c r="O37" s="164"/>
      <c r="P37" s="58">
        <f t="shared" si="8"/>
        <v>0</v>
      </c>
    </row>
    <row r="38" spans="1:17" ht="19.5" customHeight="1" thickBot="1" x14ac:dyDescent="0.3">
      <c r="A38" s="60" t="s">
        <v>25</v>
      </c>
      <c r="B38" s="202"/>
      <c r="C38" s="203"/>
      <c r="D38" s="160"/>
      <c r="E38" s="204"/>
      <c r="F38" s="204"/>
      <c r="G38" s="161"/>
      <c r="H38" s="160"/>
      <c r="I38" s="161"/>
      <c r="J38" s="160"/>
      <c r="K38" s="161"/>
      <c r="L38" s="152"/>
      <c r="M38" s="153"/>
      <c r="N38" s="163"/>
      <c r="O38" s="164"/>
      <c r="P38" s="58">
        <f t="shared" si="8"/>
        <v>0</v>
      </c>
    </row>
    <row r="39" spans="1:17" ht="19.5" customHeight="1" thickBot="1" x14ac:dyDescent="0.3">
      <c r="A39" s="61" t="s">
        <v>25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8"/>
        <v>0</v>
      </c>
    </row>
    <row r="40" spans="1:17" ht="19.5" customHeight="1" thickBot="1" x14ac:dyDescent="0.3">
      <c r="A40" s="61" t="s">
        <v>25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8"/>
        <v>0</v>
      </c>
    </row>
    <row r="41" spans="1:17" ht="19.5" customHeight="1" thickBot="1" x14ac:dyDescent="0.3">
      <c r="A41" s="60" t="s">
        <v>25</v>
      </c>
      <c r="B41" s="202"/>
      <c r="C41" s="203"/>
      <c r="D41" s="160"/>
      <c r="E41" s="204"/>
      <c r="F41" s="204"/>
      <c r="G41" s="161"/>
      <c r="H41" s="160"/>
      <c r="I41" s="161"/>
      <c r="J41" s="160"/>
      <c r="K41" s="161"/>
      <c r="L41" s="152"/>
      <c r="M41" s="153"/>
      <c r="N41" s="163"/>
      <c r="O41" s="164"/>
      <c r="P41" s="58">
        <f t="shared" si="8"/>
        <v>0</v>
      </c>
    </row>
    <row r="42" spans="1:17" ht="19.5" customHeight="1" thickBot="1" x14ac:dyDescent="0.3">
      <c r="A42" s="61" t="s">
        <v>25</v>
      </c>
      <c r="B42" s="160"/>
      <c r="C42" s="161"/>
      <c r="D42" s="117"/>
      <c r="E42" s="154"/>
      <c r="F42" s="154"/>
      <c r="G42" s="118"/>
      <c r="H42" s="117"/>
      <c r="I42" s="118"/>
      <c r="J42" s="117"/>
      <c r="K42" s="118"/>
      <c r="L42" s="152"/>
      <c r="M42" s="153"/>
      <c r="N42" s="163"/>
      <c r="O42" s="164"/>
      <c r="P42" s="58">
        <f t="shared" si="8"/>
        <v>0</v>
      </c>
    </row>
    <row r="43" spans="1:17" ht="18.75" customHeight="1" x14ac:dyDescent="0.25">
      <c r="A43" s="61" t="s">
        <v>25</v>
      </c>
      <c r="B43" s="160"/>
      <c r="C43" s="161"/>
      <c r="D43" s="117"/>
      <c r="E43" s="154"/>
      <c r="F43" s="154"/>
      <c r="G43" s="118"/>
      <c r="H43" s="117"/>
      <c r="I43" s="118"/>
      <c r="J43" s="117"/>
      <c r="K43" s="118"/>
      <c r="L43" s="152"/>
      <c r="M43" s="153"/>
      <c r="N43" s="163"/>
      <c r="O43" s="164"/>
      <c r="P43" s="58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5" type="noConversion"/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2023-04-18T20:47:41Z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