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065 - Dayton, OH/2 DRAWINGS/"/>
    </mc:Choice>
  </mc:AlternateContent>
  <xr:revisionPtr revIDLastSave="0" documentId="8_{EA0D6CB5-7F4A-2D45-B7E4-DD864FD61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I8" i="1"/>
  <c r="J8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<sst xmlns="http://schemas.openxmlformats.org/spreadsheetml/2006/main" count="84" uniqueCount="55">
  <si>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</si>
  <si>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</si>
  <si>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</si>
  <si>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</si>
  <si>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</si>
  <si>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</si>
  <si>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</si>
  <si>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</si>
  <si>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</si>
  <si>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</si>
  <si>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</si>
  <si>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</si>
  <si>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</si>
  <si>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</si>
  <si>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</si>
  <si>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</si>
  <si>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</si>
  <si>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</si>
  <si>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</si>
  <si>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</si>
  <si>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</si>
  <si>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</si>
  <si>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</si>
  <si>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</si>
  <si>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</si>
  <si>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</si>
  <si>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</si>
  <si>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</si>
  <si>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</si>
  <si>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</si>
  <si>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</si>
  <si>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</si>
  <si>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</si>
  <si>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</si>
  <si>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</si>
  <si>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</si>
  <si>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</si>
  <si>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</si>
  <si>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</si>
  <si>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</si>
  <si>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</si>
  <si>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</si>
  <si>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</si>
  <si>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</si>
  <si>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</si>
  <si>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HOODS 1 &amp; 2</t>
  </si>
  <si>
    <t>RESTROOMS</t>
  </si>
  <si>
    <t>NA</t>
  </si>
  <si>
    <t>CAPTIVEAIRE</t>
  </si>
  <si>
    <t>HD1</t>
  </si>
  <si>
    <t>HD2</t>
  </si>
  <si>
    <t>CAPTRATE SOLO/ 16X16/ 2016</t>
  </si>
  <si>
    <t>DD</t>
  </si>
  <si>
    <t>108"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</si>
</sst>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33" sqref="Q33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30</v>
      </c>
      <c r="J4" s="139"/>
      <c r="K4" s="144" t="s">
        <v>3</v>
      </c>
      <c r="L4" s="145"/>
      <c r="M4" s="142" t="s">
        <v>4</v>
      </c>
      <c r="N4" s="143"/>
      <c r="O4" s="142" t="s">
        <v>42</v>
      </c>
      <c r="P4" s="143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28</v>
      </c>
      <c r="B6" s="72" t="s">
        <v>43</v>
      </c>
      <c r="C6" s="23">
        <v>1600</v>
      </c>
      <c r="D6" s="24">
        <v>1050</v>
      </c>
      <c r="E6" s="23">
        <f t="shared" ref="E6:F7" si="0">C6-G6</f>
        <v>1280</v>
      </c>
      <c r="F6" s="24">
        <f t="shared" si="0"/>
        <v>1050</v>
      </c>
      <c r="G6" s="25">
        <v>320</v>
      </c>
      <c r="H6" s="26">
        <v>0</v>
      </c>
      <c r="I6" s="27">
        <f>G6/C6</f>
        <v>0.2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29</v>
      </c>
      <c r="B7" s="73" t="s">
        <v>43</v>
      </c>
      <c r="C7" s="35">
        <v>2000</v>
      </c>
      <c r="D7" s="36">
        <v>1842</v>
      </c>
      <c r="E7" s="35">
        <f t="shared" si="0"/>
        <v>1600</v>
      </c>
      <c r="F7" s="36">
        <v>1467</v>
      </c>
      <c r="G7" s="37">
        <v>400</v>
      </c>
      <c r="H7" s="38">
        <v>375</v>
      </c>
      <c r="I7" s="39">
        <f t="shared" ref="I7:J7" si="1">G7/C7</f>
        <v>0.2</v>
      </c>
      <c r="J7" s="40">
        <f t="shared" si="1"/>
        <v>0.20358306188925082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31</v>
      </c>
      <c r="B8" s="73" t="s">
        <v>44</v>
      </c>
      <c r="C8" s="35">
        <v>3000</v>
      </c>
      <c r="D8" s="36">
        <v>2783</v>
      </c>
      <c r="E8" s="35">
        <f t="shared" ref="E8" si="2">C8-G8</f>
        <v>2400</v>
      </c>
      <c r="F8" s="36">
        <v>2233</v>
      </c>
      <c r="G8" s="37">
        <v>600</v>
      </c>
      <c r="H8" s="38">
        <v>550</v>
      </c>
      <c r="I8" s="39">
        <f t="shared" ref="I8" si="3">G8/C8</f>
        <v>0.2</v>
      </c>
      <c r="J8" s="40">
        <f t="shared" ref="J8" si="4">H8/D8</f>
        <v>0.19762845849802371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15">
      <c r="A9" s="75" t="s">
        <v>13</v>
      </c>
      <c r="B9" s="73" t="s">
        <v>45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2350</v>
      </c>
      <c r="L9" s="38">
        <v>1268</v>
      </c>
      <c r="M9" s="43"/>
      <c r="N9" s="44"/>
      <c r="O9" s="45"/>
      <c r="P9" s="46"/>
      <c r="Q9" s="54"/>
      <c r="R9" s="68"/>
    </row>
    <row r="10" spans="1:21" ht="20.100000000000001" customHeight="1" x14ac:dyDescent="0.1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>
        <v>3535</v>
      </c>
      <c r="O10" s="45"/>
      <c r="P10" s="46"/>
      <c r="Q10" s="63"/>
      <c r="R10" s="68"/>
    </row>
    <row r="11" spans="1:21" ht="20.100000000000001" customHeight="1" thickBot="1" x14ac:dyDescent="0.2">
      <c r="A11" s="75" t="s">
        <v>12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0</v>
      </c>
      <c r="Q11" s="63"/>
      <c r="R11" s="68"/>
    </row>
    <row r="12" spans="1:21" ht="20.100000000000001" customHeight="1" thickBot="1" x14ac:dyDescent="0.2">
      <c r="A12" s="104" t="s">
        <v>32</v>
      </c>
      <c r="B12" s="105"/>
      <c r="C12" s="76">
        <f>SUM(C6:C11)</f>
        <v>6600</v>
      </c>
      <c r="D12" s="77">
        <f>SUM(D6:D11)</f>
        <v>5675</v>
      </c>
      <c r="E12" s="76">
        <f>SUM(E6:E11)</f>
        <v>5280</v>
      </c>
      <c r="F12" s="77">
        <f>SUM(F6:F11)</f>
        <v>4750</v>
      </c>
      <c r="G12" s="78">
        <f>SUM(G6:G11)</f>
        <v>1320</v>
      </c>
      <c r="H12" s="79">
        <f>SUM(H6:H11)</f>
        <v>925</v>
      </c>
      <c r="I12" s="80"/>
      <c r="J12" s="81"/>
      <c r="K12" s="78">
        <f>SUM(K6:K11)</f>
        <v>2350</v>
      </c>
      <c r="L12" s="79">
        <f>SUM(L6:L11)</f>
        <v>1268</v>
      </c>
      <c r="M12" s="103">
        <f>SUM(M6:M11)</f>
        <v>3600</v>
      </c>
      <c r="N12" s="82">
        <f>SUM(N6:N11)</f>
        <v>3535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33</v>
      </c>
      <c r="B14" s="85"/>
      <c r="C14" s="85"/>
      <c r="D14" s="85"/>
      <c r="F14" s="197" t="s">
        <v>14</v>
      </c>
      <c r="G14" s="198"/>
      <c r="H14" s="171" t="s">
        <v>36</v>
      </c>
      <c r="I14" s="172"/>
      <c r="J14" s="17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1</v>
      </c>
      <c r="U14" s="1" t="b">
        <f>D18&lt;0</f>
        <v>1</v>
      </c>
    </row>
    <row r="15" spans="1:21" ht="18.75" customHeight="1" thickBot="1" x14ac:dyDescent="0.2">
      <c r="A15" s="189" t="s">
        <v>32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41</v>
      </c>
      <c r="M15" s="168"/>
      <c r="N15" s="168"/>
      <c r="O15" s="168"/>
      <c r="P15" s="100">
        <f>IF(R14=TRUE, 1, 0)</f>
        <v>1</v>
      </c>
    </row>
    <row r="16" spans="1:21" ht="18.75" customHeight="1" x14ac:dyDescent="0.15">
      <c r="A16" s="191" t="s">
        <v>35</v>
      </c>
      <c r="B16" s="192"/>
      <c r="C16" s="90">
        <f>G12+K12</f>
        <v>3670</v>
      </c>
      <c r="D16" s="91">
        <f>H12+L12</f>
        <v>2193</v>
      </c>
      <c r="F16" s="120" t="s">
        <v>15</v>
      </c>
      <c r="G16" s="121"/>
      <c r="H16" s="180">
        <v>2.5000000000000001E-3</v>
      </c>
      <c r="I16" s="181"/>
      <c r="J16" s="182"/>
      <c r="L16" s="169"/>
      <c r="M16" s="169"/>
      <c r="N16" s="169"/>
      <c r="O16" s="169"/>
      <c r="P16" s="102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 x14ac:dyDescent="0.2">
      <c r="A17" s="193" t="s">
        <v>34</v>
      </c>
      <c r="B17" s="194"/>
      <c r="C17" s="94">
        <f>M12+O12</f>
        <v>3750</v>
      </c>
      <c r="D17" s="95">
        <f>N12+P12</f>
        <v>3535</v>
      </c>
      <c r="F17" s="122" t="s">
        <v>16</v>
      </c>
      <c r="G17" s="123"/>
      <c r="H17" s="183" t="s">
        <v>47</v>
      </c>
      <c r="I17" s="184"/>
      <c r="J17" s="185"/>
      <c r="L17" s="170" t="s">
        <v>39</v>
      </c>
      <c r="M17" s="170"/>
      <c r="N17" s="170"/>
      <c r="O17" s="170"/>
      <c r="P17" s="101">
        <f>IF(R16=TRUE, 1, 0)</f>
        <v>0</v>
      </c>
    </row>
    <row r="18" spans="1:18" ht="18.75" customHeight="1" thickBot="1" x14ac:dyDescent="0.2">
      <c r="A18" s="195" t="s">
        <v>20</v>
      </c>
      <c r="B18" s="196"/>
      <c r="C18" s="92">
        <f>C16-C17</f>
        <v>-80</v>
      </c>
      <c r="D18" s="93">
        <f>D16-D17</f>
        <v>-1342</v>
      </c>
      <c r="F18" s="201" t="s">
        <v>17</v>
      </c>
      <c r="G18" s="202"/>
      <c r="H18" s="186">
        <v>2.9000000000000001E-2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2">
      <c r="F19" s="136" t="s">
        <v>18</v>
      </c>
      <c r="G19" s="137"/>
      <c r="H19" s="177">
        <f>AVERAGE(H16:J18)</f>
        <v>1.575E-2</v>
      </c>
      <c r="I19" s="178"/>
      <c r="J19" s="179"/>
      <c r="L19" s="166" t="s">
        <v>40</v>
      </c>
      <c r="M19" s="166"/>
      <c r="N19" s="166"/>
      <c r="O19" s="166"/>
      <c r="P19" s="96">
        <f>IF(R18=TRUE, 1, 0)</f>
        <v>1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1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33" t="s">
        <v>21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9" t="s">
        <v>26</v>
      </c>
      <c r="C29" s="160"/>
      <c r="D29" s="114" t="s">
        <v>25</v>
      </c>
      <c r="E29" s="116"/>
      <c r="F29" s="116"/>
      <c r="G29" s="115"/>
      <c r="H29" s="114" t="s">
        <v>22</v>
      </c>
      <c r="I29" s="115"/>
      <c r="J29" s="116" t="s">
        <v>23</v>
      </c>
      <c r="K29" s="116"/>
      <c r="L29" s="117" t="s">
        <v>3</v>
      </c>
      <c r="M29" s="117"/>
      <c r="N29" s="110" t="s">
        <v>4</v>
      </c>
      <c r="O29" s="111"/>
      <c r="P29" s="60" t="s">
        <v>24</v>
      </c>
    </row>
    <row r="30" spans="1:18" ht="18.75" customHeight="1" thickBot="1" x14ac:dyDescent="0.2">
      <c r="A30" s="61" t="s">
        <v>49</v>
      </c>
      <c r="B30" s="157" t="s">
        <v>48</v>
      </c>
      <c r="C30" s="158"/>
      <c r="D30" s="149" t="s">
        <v>51</v>
      </c>
      <c r="E30" s="163"/>
      <c r="F30" s="163"/>
      <c r="G30" s="150"/>
      <c r="H30" s="149" t="s">
        <v>52</v>
      </c>
      <c r="I30" s="150"/>
      <c r="J30" s="151" t="s">
        <v>53</v>
      </c>
      <c r="K30" s="152"/>
      <c r="L30" s="108">
        <v>634</v>
      </c>
      <c r="M30" s="109"/>
      <c r="N30" s="112">
        <v>1714</v>
      </c>
      <c r="O30" s="113"/>
      <c r="P30" s="59">
        <f t="shared" ref="P30:P38" si="5">L30-N30</f>
        <v>-1080</v>
      </c>
    </row>
    <row r="31" spans="1:18" ht="18.75" customHeight="1" thickBot="1" x14ac:dyDescent="0.2">
      <c r="A31" s="62" t="s">
        <v>50</v>
      </c>
      <c r="B31" s="156" t="s">
        <v>48</v>
      </c>
      <c r="C31" s="156"/>
      <c r="D31" s="149" t="s">
        <v>51</v>
      </c>
      <c r="E31" s="163"/>
      <c r="F31" s="163"/>
      <c r="G31" s="150"/>
      <c r="H31" s="118" t="s">
        <v>52</v>
      </c>
      <c r="I31" s="119"/>
      <c r="J31" s="106" t="s">
        <v>53</v>
      </c>
      <c r="K31" s="107"/>
      <c r="L31" s="108">
        <v>634</v>
      </c>
      <c r="M31" s="109"/>
      <c r="N31" s="112">
        <v>1821</v>
      </c>
      <c r="O31" s="113"/>
      <c r="P31" s="59">
        <f t="shared" si="5"/>
        <v>-1187</v>
      </c>
    </row>
    <row r="32" spans="1:18" ht="19.149999999999999" customHeight="1" thickBot="1" x14ac:dyDescent="0.2">
      <c r="A32" s="62" t="s">
        <v>27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5"/>
        <v>0</v>
      </c>
    </row>
    <row r="33" spans="1:16" ht="19.5" customHeight="1" thickBot="1" x14ac:dyDescent="0.2">
      <c r="A33" s="61" t="s">
        <v>27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5"/>
        <v>0</v>
      </c>
    </row>
    <row r="34" spans="1:16" ht="19.5" customHeight="1" thickBot="1" x14ac:dyDescent="0.2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5"/>
        <v>0</v>
      </c>
    </row>
    <row r="35" spans="1:16" ht="19.5" customHeight="1" thickBot="1" x14ac:dyDescent="0.2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5"/>
        <v>0</v>
      </c>
    </row>
    <row r="36" spans="1:16" ht="19.5" customHeight="1" thickBot="1" x14ac:dyDescent="0.2">
      <c r="A36" s="61" t="s">
        <v>27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5"/>
        <v>0</v>
      </c>
    </row>
    <row r="37" spans="1:16" ht="19.5" customHeight="1" thickBot="1" x14ac:dyDescent="0.2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5"/>
        <v>0</v>
      </c>
    </row>
    <row r="38" spans="1:16" ht="18.75" customHeight="1" x14ac:dyDescent="0.15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5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2023-06-13T18:46:54Z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