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ch\Desktop\Work Projects\Red Robin Revives\Bartonsville PA\"/>
    </mc:Choice>
  </mc:AlternateContent>
  <xr:revisionPtr revIDLastSave="0" documentId="13_ncr:1_{CC8C2EFF-B88D-4F5E-9189-1B92EED48E51}" xr6:coauthVersionLast="36" xr6:coauthVersionMax="36" xr10:uidLastSave="{00000000-0000-0000-0000-000000000000}"/>
  <bookViews>
    <workbookView xWindow="0" yWindow="0" windowWidth="15300" windowHeight="5175" xr2:uid="{00000000-000D-0000-FFFF-FFFF00000000}"/>
  </bookViews>
  <sheets>
    <sheet name="SUMMARY (2)" sheetId="1" r:id="rId1"/>
    <sheet name="Sheet1" sheetId="2" r:id="rId2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2" l="1"/>
  <c r="H8" i="2"/>
  <c r="H7" i="2"/>
  <c r="C13" i="2"/>
  <c r="G10" i="2"/>
  <c r="B9" i="2"/>
  <c r="B8" i="2"/>
  <c r="B7" i="2"/>
  <c r="B6" i="2"/>
  <c r="B5" i="2"/>
  <c r="B4" i="2"/>
  <c r="B3" i="2"/>
  <c r="B2" i="2"/>
  <c r="B1" i="2"/>
  <c r="E8" i="1" l="1"/>
  <c r="F8" i="1"/>
  <c r="I8" i="1"/>
  <c r="J8" i="1"/>
  <c r="P36" i="1" l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<sst xmlns="http://schemas.openxmlformats.org/spreadsheetml/2006/main" count="91" uniqueCount="65">
  <si>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</si>
  <si>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</si>
  <si>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</si>
  <si>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</si>
  <si>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</si>
  <si>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</si>
  <si>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</si>
  <si>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</si>
  <si>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</si>
  <si>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</si>
  <si>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</si>
  <si>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</si>
  <si>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</si>
  <si>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</si>
  <si>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</si>
  <si>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</si>
  <si>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</si>
  <si>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</si>
  <si>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</si>
  <si>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</si>
  <si>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</si>
  <si>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</si>
  <si>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</si>
  <si>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</si>
  <si>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</si>
  <si>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</si>
  <si>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</si>
  <si>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</si>
  <si>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</si>
  <si>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</si>
  <si>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</si>
  <si>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</si>
  <si>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</si>
  <si>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</si>
  <si>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</si>
  <si>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</si>
  <si>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</si>
  <si>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</si>
  <si>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</si>
  <si>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</si>
  <si>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</si>
  <si>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</si>
  <si>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</si>
  <si>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</si>
  <si>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</si>
  <si>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</si>
  <si>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CAPTIVE-AIRE</t>
  </si>
  <si>
    <t>PSP</t>
  </si>
  <si>
    <t>NA</t>
  </si>
  <si>
    <t>DISH HOOD 4</t>
  </si>
  <si>
    <t>RESTROOMS</t>
  </si>
  <si>
    <t>HOOD 1</t>
  </si>
  <si>
    <t>HOOD 3</t>
  </si>
  <si>
    <t>HOOD 2</t>
  </si>
  <si>
    <t>HOOD 1, 2, 3</t>
  </si>
  <si>
    <t>DINING</t>
  </si>
  <si>
    <t>BAR DINING</t>
  </si>
  <si>
    <t>KITCHEN</t>
  </si>
  <si>
    <t>rtu 1</t>
  </si>
  <si>
    <t>rtu 2</t>
  </si>
  <si>
    <t>rtu 3</t>
  </si>
  <si>
    <t>hood 1</t>
  </si>
  <si>
    <t>hood 2</t>
  </si>
  <si>
    <t>hood 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</si>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</sst>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1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68036</xdr:rowOff>
    </xdr:from>
    <xdr:to>
      <xdr:col>3</xdr:col>
      <xdr:colOff>246055</xdr:colOff>
      <xdr:row>0</xdr:row>
      <xdr:rowOff>1374321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68036"/>
          <a:ext cx="2312150" cy="1306285"/>
        </a:xfrm>
        <a:prstGeom prst="rect">
          <a:avLst/>
        </a:prstGeom>
      </xdr:spPr>
    </xdr:pic>
    <xdr:clientData/>
  </xdr:twoCellAnchor>
  <xdr:twoCellAnchor editAs="oneCell">
    <xdr:from>
      <xdr:col>12</xdr:col>
      <xdr:colOff>216014</xdr:colOff>
      <xdr:row>0</xdr:row>
      <xdr:rowOff>115660</xdr:rowOff>
    </xdr:from>
    <xdr:to>
      <xdr:col>15</xdr:col>
      <xdr:colOff>565038</xdr:colOff>
      <xdr:row>0</xdr:row>
      <xdr:rowOff>2053317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9327" y="115660"/>
          <a:ext cx="1932555" cy="193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75" zoomScaleNormal="55" zoomScaleSheetLayoutView="75" workbookViewId="0">
      <selection activeCell="H9" sqref="H9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90" t="s">
        <v>40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18" ht="9.75" customHeight="1" thickBot="1" x14ac:dyDescent="0.3">
      <c r="A3" s="105"/>
    </row>
    <row r="4" spans="1:18" ht="20.100000000000001" customHeight="1" thickBot="1" x14ac:dyDescent="0.25">
      <c r="A4" s="8"/>
      <c r="B4" s="10" t="s">
        <v>5</v>
      </c>
      <c r="C4" s="159" t="s">
        <v>0</v>
      </c>
      <c r="D4" s="160"/>
      <c r="E4" s="134" t="s">
        <v>1</v>
      </c>
      <c r="F4" s="133"/>
      <c r="G4" s="165" t="s">
        <v>2</v>
      </c>
      <c r="H4" s="166"/>
      <c r="I4" s="157" t="s">
        <v>33</v>
      </c>
      <c r="J4" s="158"/>
      <c r="K4" s="163" t="s">
        <v>3</v>
      </c>
      <c r="L4" s="164"/>
      <c r="M4" s="161" t="s">
        <v>4</v>
      </c>
      <c r="N4" s="162"/>
      <c r="O4" s="161" t="s">
        <v>45</v>
      </c>
      <c r="P4" s="162"/>
      <c r="Q4" s="77"/>
      <c r="R4" s="70"/>
    </row>
    <row r="5" spans="1:18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7"/>
      <c r="R5" s="70"/>
    </row>
    <row r="6" spans="1:18" ht="20.100000000000001" customHeight="1" x14ac:dyDescent="0.2">
      <c r="A6" s="84" t="s">
        <v>28</v>
      </c>
      <c r="B6" s="82" t="s">
        <v>55</v>
      </c>
      <c r="C6" s="25">
        <v>6125</v>
      </c>
      <c r="D6" s="26">
        <v>5578</v>
      </c>
      <c r="E6" s="25">
        <f t="shared" ref="E6:F7" si="0">C6-G6</f>
        <v>5175</v>
      </c>
      <c r="F6" s="26">
        <f t="shared" si="0"/>
        <v>4615</v>
      </c>
      <c r="G6" s="27">
        <v>950</v>
      </c>
      <c r="H6" s="28">
        <v>963</v>
      </c>
      <c r="I6" s="29">
        <f>G6/C6</f>
        <v>0.15510204081632653</v>
      </c>
      <c r="J6" s="30">
        <f>H6/D6</f>
        <v>0.17264252420222301</v>
      </c>
      <c r="K6" s="31"/>
      <c r="L6" s="32"/>
      <c r="M6" s="33"/>
      <c r="N6" s="34"/>
      <c r="O6" s="35"/>
      <c r="P6" s="36"/>
      <c r="Q6" s="78"/>
      <c r="R6" s="75"/>
    </row>
    <row r="7" spans="1:18" ht="20.100000000000001" customHeight="1" x14ac:dyDescent="0.2">
      <c r="A7" s="85" t="s">
        <v>29</v>
      </c>
      <c r="B7" s="83" t="s">
        <v>56</v>
      </c>
      <c r="C7" s="37">
        <v>6125</v>
      </c>
      <c r="D7" s="38">
        <v>6146</v>
      </c>
      <c r="E7" s="37">
        <f t="shared" si="0"/>
        <v>5175</v>
      </c>
      <c r="F7" s="38">
        <f t="shared" si="0"/>
        <v>5170</v>
      </c>
      <c r="G7" s="39">
        <v>950</v>
      </c>
      <c r="H7" s="40">
        <v>976</v>
      </c>
      <c r="I7" s="41">
        <f t="shared" ref="I7:J7" si="1">G7/C7</f>
        <v>0.15510204081632653</v>
      </c>
      <c r="J7" s="42">
        <f t="shared" si="1"/>
        <v>0.15880247315327042</v>
      </c>
      <c r="K7" s="43"/>
      <c r="L7" s="44"/>
      <c r="M7" s="45"/>
      <c r="N7" s="46"/>
      <c r="O7" s="47"/>
      <c r="P7" s="48"/>
      <c r="Q7" s="69"/>
      <c r="R7" s="79"/>
    </row>
    <row r="8" spans="1:18" ht="20.100000000000001" customHeight="1" x14ac:dyDescent="0.2">
      <c r="A8" s="85" t="s">
        <v>34</v>
      </c>
      <c r="B8" s="83" t="s">
        <v>57</v>
      </c>
      <c r="C8" s="37">
        <v>6000</v>
      </c>
      <c r="D8" s="38">
        <v>5027</v>
      </c>
      <c r="E8" s="37">
        <f t="shared" ref="E8" si="2">C8-G8</f>
        <v>5250</v>
      </c>
      <c r="F8" s="38">
        <f t="shared" ref="F8" si="3">D8-H8</f>
        <v>4272</v>
      </c>
      <c r="G8" s="39">
        <v>750</v>
      </c>
      <c r="H8" s="40">
        <v>755</v>
      </c>
      <c r="I8" s="41">
        <f t="shared" ref="I8" si="4">G8/C8</f>
        <v>0.125</v>
      </c>
      <c r="J8" s="42">
        <f t="shared" ref="J8" si="5">H8/D8</f>
        <v>0.15018897951064253</v>
      </c>
      <c r="K8" s="43"/>
      <c r="L8" s="44"/>
      <c r="M8" s="45"/>
      <c r="N8" s="46"/>
      <c r="O8" s="47"/>
      <c r="P8" s="48"/>
      <c r="Q8" s="69"/>
      <c r="R8" s="79"/>
    </row>
    <row r="9" spans="1:18" ht="20.100000000000001" customHeight="1" x14ac:dyDescent="0.2">
      <c r="A9" s="85" t="s">
        <v>13</v>
      </c>
      <c r="B9" s="83" t="s">
        <v>54</v>
      </c>
      <c r="C9" s="49"/>
      <c r="D9" s="50"/>
      <c r="E9" s="49" t="s">
        <v>10</v>
      </c>
      <c r="F9" s="50"/>
      <c r="G9" s="43"/>
      <c r="H9" s="44"/>
      <c r="I9" s="51"/>
      <c r="J9" s="44"/>
      <c r="K9" s="39">
        <v>5088</v>
      </c>
      <c r="L9" s="40">
        <v>4430</v>
      </c>
      <c r="M9" s="45"/>
      <c r="N9" s="46"/>
      <c r="O9" s="47"/>
      <c r="P9" s="48"/>
      <c r="Q9" s="71"/>
      <c r="R9" s="79"/>
    </row>
    <row r="10" spans="1:18" ht="20.100000000000001" customHeight="1" x14ac:dyDescent="0.2">
      <c r="A10" s="85" t="s">
        <v>11</v>
      </c>
      <c r="B10" s="83" t="s">
        <v>51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1800</v>
      </c>
      <c r="N10" s="53">
        <v>2107</v>
      </c>
      <c r="O10" s="47"/>
      <c r="P10" s="48"/>
      <c r="Q10" s="69"/>
      <c r="R10" s="79"/>
    </row>
    <row r="11" spans="1:18" ht="20.100000000000001" customHeight="1" x14ac:dyDescent="0.2">
      <c r="A11" s="85" t="s">
        <v>12</v>
      </c>
      <c r="B11" s="83" t="s">
        <v>53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3160</v>
      </c>
      <c r="N11" s="53">
        <v>2883</v>
      </c>
      <c r="O11" s="47"/>
      <c r="P11" s="48"/>
      <c r="Q11" s="69"/>
      <c r="R11" s="79"/>
    </row>
    <row r="12" spans="1:18" ht="20.100000000000001" customHeight="1" x14ac:dyDescent="0.2">
      <c r="A12" s="85" t="s">
        <v>30</v>
      </c>
      <c r="B12" s="83" t="s">
        <v>52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52">
        <v>1400</v>
      </c>
      <c r="N12" s="53">
        <v>1251</v>
      </c>
      <c r="O12" s="47"/>
      <c r="P12" s="48"/>
      <c r="Q12" s="69"/>
      <c r="R12" s="79"/>
    </row>
    <row r="13" spans="1:18" ht="20.100000000000001" customHeight="1" x14ac:dyDescent="0.2">
      <c r="A13" s="85" t="s">
        <v>31</v>
      </c>
      <c r="B13" s="83" t="s">
        <v>49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52">
        <v>900</v>
      </c>
      <c r="N13" s="53">
        <v>961</v>
      </c>
      <c r="O13" s="47"/>
      <c r="P13" s="48"/>
      <c r="Q13" s="69"/>
      <c r="R13" s="79"/>
    </row>
    <row r="14" spans="1:18" ht="20.100000000000001" customHeight="1" thickBot="1" x14ac:dyDescent="0.25">
      <c r="A14" s="95" t="s">
        <v>32</v>
      </c>
      <c r="B14" s="96" t="s">
        <v>50</v>
      </c>
      <c r="C14" s="97"/>
      <c r="D14" s="98"/>
      <c r="E14" s="99"/>
      <c r="F14" s="98"/>
      <c r="G14" s="100"/>
      <c r="H14" s="56"/>
      <c r="I14" s="55"/>
      <c r="J14" s="56"/>
      <c r="K14" s="100"/>
      <c r="L14" s="56"/>
      <c r="M14" s="101"/>
      <c r="N14" s="102"/>
      <c r="O14" s="57">
        <v>600</v>
      </c>
      <c r="P14" s="58">
        <v>546</v>
      </c>
      <c r="Q14" s="69"/>
      <c r="R14" s="79"/>
    </row>
    <row r="15" spans="1:18" ht="20.100000000000001" customHeight="1" thickBot="1" x14ac:dyDescent="0.25">
      <c r="A15" s="123" t="s">
        <v>35</v>
      </c>
      <c r="B15" s="124"/>
      <c r="C15" s="86">
        <f t="shared" ref="C15:H15" si="6">SUM(C6:C14)</f>
        <v>18250</v>
      </c>
      <c r="D15" s="87">
        <f t="shared" si="6"/>
        <v>16751</v>
      </c>
      <c r="E15" s="86">
        <f t="shared" si="6"/>
        <v>15600</v>
      </c>
      <c r="F15" s="87">
        <f t="shared" si="6"/>
        <v>14057</v>
      </c>
      <c r="G15" s="88">
        <f t="shared" si="6"/>
        <v>2650</v>
      </c>
      <c r="H15" s="89">
        <f t="shared" si="6"/>
        <v>2694</v>
      </c>
      <c r="I15" s="90"/>
      <c r="J15" s="91"/>
      <c r="K15" s="88">
        <f t="shared" ref="K15:P15" si="7">SUM(K6:K14)</f>
        <v>5088</v>
      </c>
      <c r="L15" s="89">
        <f t="shared" si="7"/>
        <v>4430</v>
      </c>
      <c r="M15" s="121">
        <f t="shared" si="7"/>
        <v>7260</v>
      </c>
      <c r="N15" s="92">
        <f t="shared" si="7"/>
        <v>7202</v>
      </c>
      <c r="O15" s="93">
        <f t="shared" si="7"/>
        <v>600</v>
      </c>
      <c r="P15" s="94">
        <f t="shared" si="7"/>
        <v>546</v>
      </c>
      <c r="Q15" s="71"/>
      <c r="R15" s="75"/>
    </row>
    <row r="16" spans="1:18" ht="20.100000000000001" customHeight="1" thickBot="1" x14ac:dyDescent="0.25">
      <c r="A16" s="72"/>
      <c r="B16" s="59"/>
      <c r="C16" s="59"/>
      <c r="D16" s="59"/>
      <c r="E16" s="59"/>
      <c r="F16" s="73"/>
      <c r="G16" s="73"/>
      <c r="H16" s="81"/>
      <c r="I16" s="81"/>
      <c r="J16" s="73"/>
      <c r="K16" s="73"/>
      <c r="L16" s="74"/>
      <c r="M16" s="74"/>
      <c r="N16" s="74"/>
      <c r="O16" s="74"/>
      <c r="P16" s="68"/>
      <c r="Q16" s="75"/>
      <c r="R16" s="80"/>
    </row>
    <row r="17" spans="1:21" ht="20.100000000000001" customHeight="1" thickBot="1" x14ac:dyDescent="0.25">
      <c r="A17" s="116" t="s">
        <v>36</v>
      </c>
      <c r="B17" s="103"/>
      <c r="C17" s="103"/>
      <c r="D17" s="103"/>
      <c r="F17" s="220" t="s">
        <v>14</v>
      </c>
      <c r="G17" s="221"/>
      <c r="H17" s="194" t="s">
        <v>39</v>
      </c>
      <c r="I17" s="195"/>
      <c r="J17" s="196"/>
      <c r="L17" s="115" t="s">
        <v>41</v>
      </c>
      <c r="M17" s="104"/>
      <c r="N17" s="104"/>
      <c r="O17" s="104"/>
      <c r="P17" s="104"/>
      <c r="R17" s="1" t="b">
        <f>T17=U17</f>
        <v>1</v>
      </c>
      <c r="T17" s="1" t="b">
        <f>C21&lt;0</f>
        <v>1</v>
      </c>
      <c r="U17" s="1" t="b">
        <f>D21&lt;0</f>
        <v>1</v>
      </c>
    </row>
    <row r="18" spans="1:21" ht="18.75" customHeight="1" thickBot="1" x14ac:dyDescent="0.25">
      <c r="A18" s="212" t="s">
        <v>35</v>
      </c>
      <c r="B18" s="213"/>
      <c r="C18" s="106" t="s">
        <v>7</v>
      </c>
      <c r="D18" s="107" t="s">
        <v>8</v>
      </c>
      <c r="F18" s="222"/>
      <c r="G18" s="223"/>
      <c r="H18" s="197"/>
      <c r="I18" s="198"/>
      <c r="J18" s="199"/>
      <c r="L18" s="191" t="s">
        <v>44</v>
      </c>
      <c r="M18" s="191"/>
      <c r="N18" s="191"/>
      <c r="O18" s="191"/>
      <c r="P18" s="118">
        <f>IF(R17=TRUE, 1, 0)</f>
        <v>1</v>
      </c>
    </row>
    <row r="19" spans="1:21" ht="18.75" customHeight="1" x14ac:dyDescent="0.2">
      <c r="A19" s="214" t="s">
        <v>38</v>
      </c>
      <c r="B19" s="215"/>
      <c r="C19" s="108">
        <f>G15+K15</f>
        <v>7738</v>
      </c>
      <c r="D19" s="109">
        <f>H15+L15</f>
        <v>7124</v>
      </c>
      <c r="F19" s="139" t="s">
        <v>15</v>
      </c>
      <c r="G19" s="140"/>
      <c r="H19" s="203">
        <v>-5.0000000000000001E-3</v>
      </c>
      <c r="I19" s="204"/>
      <c r="J19" s="205"/>
      <c r="L19" s="192"/>
      <c r="M19" s="192"/>
      <c r="N19" s="192"/>
      <c r="O19" s="192"/>
      <c r="P19" s="120"/>
      <c r="R19" s="1" t="b">
        <f>T19=U19</f>
        <v>1</v>
      </c>
      <c r="T19" s="1" t="b">
        <f>H22&lt;0</f>
        <v>1</v>
      </c>
      <c r="U19" s="1" t="b">
        <f>D21&lt;0</f>
        <v>1</v>
      </c>
    </row>
    <row r="20" spans="1:21" ht="18.75" customHeight="1" thickBot="1" x14ac:dyDescent="0.25">
      <c r="A20" s="216" t="s">
        <v>37</v>
      </c>
      <c r="B20" s="217"/>
      <c r="C20" s="112">
        <f>M15+O15</f>
        <v>7860</v>
      </c>
      <c r="D20" s="113">
        <f>N15+P15</f>
        <v>7748</v>
      </c>
      <c r="F20" s="141" t="s">
        <v>16</v>
      </c>
      <c r="G20" s="142"/>
      <c r="H20" s="206">
        <v>-5.0000000000000001E-3</v>
      </c>
      <c r="I20" s="207"/>
      <c r="J20" s="208"/>
      <c r="L20" s="193" t="s">
        <v>42</v>
      </c>
      <c r="M20" s="193"/>
      <c r="N20" s="193"/>
      <c r="O20" s="193"/>
      <c r="P20" s="119">
        <f>IF(R19=TRUE, 1, 0)</f>
        <v>1</v>
      </c>
    </row>
    <row r="21" spans="1:21" ht="18.75" customHeight="1" thickBot="1" x14ac:dyDescent="0.3">
      <c r="A21" s="218" t="s">
        <v>20</v>
      </c>
      <c r="B21" s="219"/>
      <c r="C21" s="110">
        <f>C19-C20</f>
        <v>-122</v>
      </c>
      <c r="D21" s="111">
        <f>D19-D20</f>
        <v>-624</v>
      </c>
      <c r="F21" s="224" t="s">
        <v>17</v>
      </c>
      <c r="G21" s="225"/>
      <c r="H21" s="209" t="s">
        <v>64</v>
      </c>
      <c r="I21" s="210"/>
      <c r="J21" s="211"/>
      <c r="L21" s="192"/>
      <c r="M21" s="192"/>
      <c r="N21" s="192"/>
      <c r="O21" s="192"/>
      <c r="P21" s="120"/>
      <c r="R21" s="1" t="b">
        <f>AND(H22&gt;=-0.02, H22&lt;=0.02)</f>
        <v>1</v>
      </c>
    </row>
    <row r="22" spans="1:21" ht="16.5" customHeight="1" thickBot="1" x14ac:dyDescent="0.25">
      <c r="F22" s="155" t="s">
        <v>18</v>
      </c>
      <c r="G22" s="156"/>
      <c r="H22" s="200">
        <f>AVERAGE(H19:J21)</f>
        <v>-5.0000000000000001E-3</v>
      </c>
      <c r="I22" s="201"/>
      <c r="J22" s="202"/>
      <c r="L22" s="189" t="s">
        <v>43</v>
      </c>
      <c r="M22" s="189"/>
      <c r="N22" s="189"/>
      <c r="O22" s="189"/>
      <c r="P22" s="114">
        <f>IF(R21=TRUE, 1, 0)</f>
        <v>1</v>
      </c>
    </row>
    <row r="23" spans="1:21" ht="13.7" customHeigh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189"/>
      <c r="M23" s="189"/>
      <c r="N23" s="189"/>
      <c r="O23" s="189"/>
      <c r="P23" s="117"/>
    </row>
    <row r="24" spans="1:21" ht="13.7" customHeight="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2"/>
      <c r="M24" s="62"/>
      <c r="N24" s="63"/>
      <c r="O24" s="63"/>
      <c r="P24" s="9"/>
      <c r="Q24" s="77"/>
    </row>
    <row r="25" spans="1:21" ht="13.5" customHeight="1" thickBot="1" x14ac:dyDescent="0.2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80"/>
    </row>
    <row r="26" spans="1:21" ht="20.100000000000001" customHeight="1" x14ac:dyDescent="0.2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  <c r="Q26" s="76"/>
    </row>
    <row r="27" spans="1:21" ht="20.100000000000001" customHeight="1" x14ac:dyDescent="0.2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  <c r="Q27" s="76"/>
    </row>
    <row r="28" spans="1:21" ht="20.100000000000001" customHeight="1" thickBot="1" x14ac:dyDescent="0.25">
      <c r="A28" s="149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1"/>
      <c r="Q28" s="80"/>
    </row>
    <row r="29" spans="1:21" ht="20.100000000000001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5" thickBo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25">
      <c r="A31" s="152" t="s">
        <v>21</v>
      </c>
      <c r="B31" s="153"/>
      <c r="C31" s="153"/>
      <c r="D31" s="153"/>
      <c r="E31" s="153"/>
      <c r="F31" s="154"/>
      <c r="G31" s="59"/>
      <c r="H31" s="59"/>
      <c r="I31" s="59"/>
      <c r="J31" s="60"/>
      <c r="K31" s="60"/>
      <c r="L31" s="60"/>
      <c r="M31" s="60"/>
      <c r="N31" s="59"/>
      <c r="O31" s="59"/>
      <c r="P31" s="54"/>
      <c r="Q31" s="61"/>
    </row>
    <row r="32" spans="1:21" ht="19.149999999999999" customHeight="1" thickBot="1" x14ac:dyDescent="0.25">
      <c r="A32" s="7" t="s">
        <v>6</v>
      </c>
      <c r="B32" s="178" t="s">
        <v>26</v>
      </c>
      <c r="C32" s="179"/>
      <c r="D32" s="182" t="s">
        <v>25</v>
      </c>
      <c r="E32" s="135"/>
      <c r="F32" s="135"/>
      <c r="G32" s="183"/>
      <c r="H32" s="133" t="s">
        <v>22</v>
      </c>
      <c r="I32" s="134"/>
      <c r="J32" s="135" t="s">
        <v>23</v>
      </c>
      <c r="K32" s="135"/>
      <c r="L32" s="136" t="s">
        <v>3</v>
      </c>
      <c r="M32" s="136"/>
      <c r="N32" s="129" t="s">
        <v>4</v>
      </c>
      <c r="O32" s="130"/>
      <c r="P32" s="65" t="s">
        <v>24</v>
      </c>
    </row>
    <row r="33" spans="1:17" ht="18.75" customHeight="1" thickBot="1" x14ac:dyDescent="0.25">
      <c r="A33" s="66" t="s">
        <v>27</v>
      </c>
      <c r="B33" s="176" t="s">
        <v>46</v>
      </c>
      <c r="C33" s="177"/>
      <c r="D33" s="184"/>
      <c r="E33" s="185"/>
      <c r="F33" s="185"/>
      <c r="G33" s="186"/>
      <c r="H33" s="168" t="s">
        <v>47</v>
      </c>
      <c r="I33" s="169"/>
      <c r="J33" s="170"/>
      <c r="K33" s="171"/>
      <c r="L33" s="127">
        <v>1440</v>
      </c>
      <c r="M33" s="128"/>
      <c r="N33" s="131">
        <v>1800</v>
      </c>
      <c r="O33" s="132"/>
      <c r="P33" s="64">
        <f t="shared" ref="P33:P36" si="8">L33-N33</f>
        <v>-360</v>
      </c>
    </row>
    <row r="34" spans="1:17" ht="18.75" customHeight="1" thickBot="1" x14ac:dyDescent="0.25">
      <c r="A34" s="67" t="s">
        <v>27</v>
      </c>
      <c r="B34" s="175" t="s">
        <v>46</v>
      </c>
      <c r="C34" s="175"/>
      <c r="D34" s="137"/>
      <c r="E34" s="174"/>
      <c r="F34" s="174"/>
      <c r="G34" s="138"/>
      <c r="H34" s="137" t="s">
        <v>47</v>
      </c>
      <c r="I34" s="138"/>
      <c r="J34" s="125"/>
      <c r="K34" s="126"/>
      <c r="L34" s="127">
        <v>2528</v>
      </c>
      <c r="M34" s="128"/>
      <c r="N34" s="131">
        <v>3160</v>
      </c>
      <c r="O34" s="132"/>
      <c r="P34" s="64">
        <f t="shared" si="8"/>
        <v>-632</v>
      </c>
      <c r="Q34" s="80"/>
    </row>
    <row r="35" spans="1:17" ht="19.149999999999999" customHeight="1" thickBot="1" x14ac:dyDescent="0.25">
      <c r="A35" s="67" t="s">
        <v>27</v>
      </c>
      <c r="B35" s="180" t="s">
        <v>46</v>
      </c>
      <c r="C35" s="181"/>
      <c r="D35" s="137"/>
      <c r="E35" s="174"/>
      <c r="F35" s="174"/>
      <c r="G35" s="138"/>
      <c r="H35" s="137" t="s">
        <v>47</v>
      </c>
      <c r="I35" s="138"/>
      <c r="J35" s="137"/>
      <c r="K35" s="167"/>
      <c r="L35" s="172">
        <v>1120</v>
      </c>
      <c r="M35" s="173"/>
      <c r="N35" s="187">
        <v>1400</v>
      </c>
      <c r="O35" s="188"/>
      <c r="P35" s="64">
        <f t="shared" si="8"/>
        <v>-280</v>
      </c>
      <c r="Q35" s="80"/>
    </row>
    <row r="36" spans="1:17" ht="19.5" customHeight="1" x14ac:dyDescent="0.2">
      <c r="A36" s="66" t="s">
        <v>27</v>
      </c>
      <c r="B36" s="226" t="s">
        <v>46</v>
      </c>
      <c r="C36" s="227"/>
      <c r="D36" s="180"/>
      <c r="E36" s="228"/>
      <c r="F36" s="228"/>
      <c r="G36" s="181"/>
      <c r="H36" s="229" t="s">
        <v>48</v>
      </c>
      <c r="I36" s="230"/>
      <c r="J36" s="180"/>
      <c r="K36" s="181"/>
      <c r="L36" s="172"/>
      <c r="M36" s="173"/>
      <c r="N36" s="187">
        <v>900</v>
      </c>
      <c r="O36" s="188"/>
      <c r="P36" s="64">
        <f t="shared" si="8"/>
        <v>-900</v>
      </c>
    </row>
    <row r="37" spans="1:17" ht="19.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ht="19.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ht="19.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ht="19.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ht="18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L576" s="3"/>
      <c r="M576" s="3"/>
      <c r="N576" s="3"/>
      <c r="O576" s="3"/>
    </row>
    <row r="577" spans="12:15" x14ac:dyDescent="0.2">
      <c r="L577" s="3"/>
      <c r="M577" s="3"/>
      <c r="N577" s="3"/>
      <c r="O577" s="3"/>
    </row>
    <row r="578" spans="12:15" x14ac:dyDescent="0.2">
      <c r="L578" s="3"/>
      <c r="M578" s="3"/>
      <c r="N578" s="3"/>
      <c r="O578" s="3"/>
    </row>
    <row r="579" spans="12:15" x14ac:dyDescent="0.2">
      <c r="L579" s="3"/>
      <c r="M579" s="3"/>
      <c r="N579" s="3"/>
      <c r="O579" s="3"/>
    </row>
    <row r="580" spans="12:15" x14ac:dyDescent="0.2">
      <c r="L580" s="3"/>
      <c r="M580" s="3"/>
      <c r="N580" s="3"/>
      <c r="O580" s="3"/>
    </row>
    <row r="581" spans="12:15" x14ac:dyDescent="0.2">
      <c r="L581" s="3"/>
      <c r="M581" s="3"/>
      <c r="N581" s="3"/>
      <c r="O581" s="3"/>
    </row>
    <row r="582" spans="12:15" x14ac:dyDescent="0.2">
      <c r="L582" s="3"/>
      <c r="M582" s="3"/>
      <c r="N582" s="3"/>
      <c r="O582" s="3"/>
    </row>
    <row r="583" spans="12:15" x14ac:dyDescent="0.2">
      <c r="L583" s="3"/>
      <c r="M583" s="3"/>
      <c r="N583" s="3"/>
      <c r="O583" s="3"/>
    </row>
    <row r="584" spans="12:15" x14ac:dyDescent="0.2">
      <c r="L584" s="3"/>
      <c r="M584" s="3"/>
      <c r="N584" s="3"/>
      <c r="O584" s="3"/>
    </row>
    <row r="585" spans="12:15" x14ac:dyDescent="0.2">
      <c r="L585" s="3"/>
      <c r="M585" s="3"/>
      <c r="N585" s="3"/>
      <c r="O585" s="3"/>
    </row>
  </sheetData>
  <mergeCells count="58">
    <mergeCell ref="N36:O36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8608-C6AC-43BF-BF9F-AD5889BC2984}">
  <dimension ref="A1:I14"/>
  <sheetViews>
    <sheetView workbookViewId="0">
      <selection activeCell="I7" sqref="I7"/>
    </sheetView>
  </sheetViews>
  <sheetFormatPr defaultRowHeight="12.75" x14ac:dyDescent="0.2"/>
  <sheetData>
    <row r="1" spans="1:9" x14ac:dyDescent="0.2">
      <c r="A1">
        <v>226</v>
      </c>
      <c r="B1" s="122">
        <f t="shared" ref="B1:B9" si="0">A1*1.42</f>
        <v>320.91999999999996</v>
      </c>
    </row>
    <row r="2" spans="1:9" x14ac:dyDescent="0.2">
      <c r="A2">
        <v>220</v>
      </c>
      <c r="B2" s="122">
        <f t="shared" si="0"/>
        <v>312.39999999999998</v>
      </c>
    </row>
    <row r="3" spans="1:9" x14ac:dyDescent="0.2">
      <c r="A3">
        <v>211</v>
      </c>
      <c r="B3" s="122">
        <f t="shared" si="0"/>
        <v>299.62</v>
      </c>
      <c r="D3" t="s">
        <v>58</v>
      </c>
      <c r="E3">
        <v>4702</v>
      </c>
      <c r="F3">
        <v>1345</v>
      </c>
    </row>
    <row r="4" spans="1:9" x14ac:dyDescent="0.2">
      <c r="A4">
        <v>206</v>
      </c>
      <c r="B4" s="122">
        <f t="shared" si="0"/>
        <v>292.52</v>
      </c>
      <c r="D4" t="s">
        <v>59</v>
      </c>
      <c r="E4">
        <v>4582</v>
      </c>
      <c r="F4">
        <v>1506</v>
      </c>
    </row>
    <row r="5" spans="1:9" x14ac:dyDescent="0.2">
      <c r="B5" s="122">
        <f t="shared" si="0"/>
        <v>0</v>
      </c>
      <c r="D5" t="s">
        <v>60</v>
      </c>
      <c r="E5">
        <v>4556</v>
      </c>
      <c r="F5">
        <v>1154</v>
      </c>
    </row>
    <row r="6" spans="1:9" x14ac:dyDescent="0.2">
      <c r="A6">
        <v>448</v>
      </c>
      <c r="B6" s="122">
        <f t="shared" si="0"/>
        <v>636.16</v>
      </c>
    </row>
    <row r="7" spans="1:9" x14ac:dyDescent="0.2">
      <c r="B7" s="122">
        <f t="shared" si="0"/>
        <v>0</v>
      </c>
      <c r="D7" t="s">
        <v>61</v>
      </c>
      <c r="F7">
        <v>2107</v>
      </c>
      <c r="G7">
        <v>1620</v>
      </c>
      <c r="H7">
        <f>F7-G7</f>
        <v>487</v>
      </c>
    </row>
    <row r="8" spans="1:9" x14ac:dyDescent="0.2">
      <c r="B8" s="122">
        <f t="shared" si="0"/>
        <v>0</v>
      </c>
      <c r="D8" t="s">
        <v>62</v>
      </c>
      <c r="F8">
        <v>2883</v>
      </c>
      <c r="G8">
        <v>2687</v>
      </c>
      <c r="H8">
        <f>F8-G8</f>
        <v>196</v>
      </c>
    </row>
    <row r="9" spans="1:9" x14ac:dyDescent="0.2">
      <c r="B9" s="122">
        <f t="shared" si="0"/>
        <v>0</v>
      </c>
      <c r="D9" t="s">
        <v>63</v>
      </c>
      <c r="F9">
        <v>1251</v>
      </c>
      <c r="G9">
        <v>905</v>
      </c>
      <c r="H9">
        <f>F9-G9</f>
        <v>346</v>
      </c>
    </row>
    <row r="10" spans="1:9" x14ac:dyDescent="0.2">
      <c r="G10">
        <f>SUM(G7:G9)</f>
        <v>5212</v>
      </c>
      <c r="I10">
        <v>70</v>
      </c>
    </row>
    <row r="11" spans="1:9" x14ac:dyDescent="0.2">
      <c r="I11">
        <v>70</v>
      </c>
    </row>
    <row r="12" spans="1:9" x14ac:dyDescent="0.2">
      <c r="I12">
        <v>72</v>
      </c>
    </row>
    <row r="13" spans="1:9" x14ac:dyDescent="0.2">
      <c r="B13">
        <v>4702</v>
      </c>
      <c r="C13">
        <f>(B13*C14)/B14</f>
        <v>5578.1906116642958</v>
      </c>
    </row>
    <row r="14" spans="1:9" x14ac:dyDescent="0.2">
      <c r="B14">
        <v>703</v>
      </c>
      <c r="C14">
        <v>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(2)</vt:lpstr>
      <vt:lpstr>Sheet1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mitchell kerr</cp:lastModifiedBy>
  <cp:revision/>
  <cp:lastPrinted>2017-11-15T17:23:59Z</cp:lastPrinted>
  <dcterms:created xsi:type="dcterms:W3CDTF">2015-11-16T19:09:52Z</dcterms:created>
  <dcterms:modified xsi:type="dcterms:W3CDTF">2018-09-19T18:42:57Z</dcterms:modified>
</cp:coreProperties>
</file>