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ulver's - Manistee, MI\"/>
    </mc:Choice>
  </mc:AlternateContent>
  <xr:revisionPtr revIDLastSave="0" documentId="13_ncr:1_{28A708F9-1314-4D71-BACF-5EA5EADED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<sst xmlns="http://schemas.openxmlformats.org/spreadsheetml/2006/main" count="74" uniqueCount="48">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</sst>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Normal="55" zoomScaleSheetLayoutView="100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25</v>
      </c>
      <c r="B6" s="77" t="s">
        <v>42</v>
      </c>
      <c r="C6" s="23">
        <v>6150</v>
      </c>
      <c r="D6" s="24">
        <v>6347</v>
      </c>
      <c r="E6" s="23">
        <f t="shared" ref="E6:F7" si="0">C6-G6</f>
        <v>4400</v>
      </c>
      <c r="F6" s="24">
        <f t="shared" si="0"/>
        <v>4578</v>
      </c>
      <c r="G6" s="25">
        <v>1750</v>
      </c>
      <c r="H6" s="26">
        <v>1769</v>
      </c>
      <c r="I6" s="27">
        <f>G6/C6</f>
        <v>0.28455284552845528</v>
      </c>
      <c r="J6" s="28">
        <f>H6/D6</f>
        <v>0.27871435323775012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26</v>
      </c>
      <c r="B7" s="78" t="s">
        <v>43</v>
      </c>
      <c r="C7" s="35">
        <v>6150</v>
      </c>
      <c r="D7" s="36">
        <v>6022</v>
      </c>
      <c r="E7" s="35">
        <f t="shared" si="0"/>
        <v>4450</v>
      </c>
      <c r="F7" s="36">
        <f t="shared" si="0"/>
        <v>4246</v>
      </c>
      <c r="G7" s="37">
        <v>1700</v>
      </c>
      <c r="H7" s="38">
        <v>1776</v>
      </c>
      <c r="I7" s="39">
        <f t="shared" ref="I7:J7" si="1">G7/C7</f>
        <v>0.27642276422764228</v>
      </c>
      <c r="J7" s="40">
        <f t="shared" si="1"/>
        <v>0.29491863168382598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1493</v>
      </c>
      <c r="O8" s="45"/>
      <c r="P8" s="46"/>
      <c r="Q8" s="68"/>
      <c r="R8" s="73"/>
    </row>
    <row r="9" spans="1:21" ht="20.100000000000001" customHeight="1" x14ac:dyDescent="0.25">
      <c r="A9" s="80" t="s">
        <v>40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1461</v>
      </c>
      <c r="O9" s="45"/>
      <c r="P9" s="46"/>
      <c r="Q9" s="68"/>
      <c r="R9" s="73"/>
    </row>
    <row r="10" spans="1:21" ht="20.100000000000001" customHeight="1" x14ac:dyDescent="0.25">
      <c r="A10" s="80" t="s">
        <v>41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375</v>
      </c>
      <c r="Q10" s="68"/>
      <c r="R10" s="73"/>
    </row>
    <row r="11" spans="1:21" ht="20.100000000000001" customHeight="1" thickBot="1" x14ac:dyDescent="0.3">
      <c r="A11" s="90" t="s">
        <v>10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>
        <v>71</v>
      </c>
      <c r="Q11" s="68"/>
      <c r="R11" s="73"/>
    </row>
    <row r="12" spans="1:21" ht="20.100000000000001" customHeight="1" thickBot="1" x14ac:dyDescent="0.3">
      <c r="A12" s="117" t="s">
        <v>28</v>
      </c>
      <c r="B12" s="118"/>
      <c r="C12" s="81">
        <f t="shared" ref="C12:H12" si="2">SUM(C6:C11)</f>
        <v>12300</v>
      </c>
      <c r="D12" s="82">
        <f t="shared" si="2"/>
        <v>12369</v>
      </c>
      <c r="E12" s="81">
        <f t="shared" si="2"/>
        <v>8850</v>
      </c>
      <c r="F12" s="82">
        <f t="shared" si="2"/>
        <v>8824</v>
      </c>
      <c r="G12" s="83">
        <f t="shared" si="2"/>
        <v>3450</v>
      </c>
      <c r="H12" s="84">
        <f t="shared" si="2"/>
        <v>3545</v>
      </c>
      <c r="I12" s="85"/>
      <c r="J12" s="86"/>
      <c r="K12" s="83">
        <f t="shared" ref="K12:P12" si="3">SUM(K6:K11)</f>
        <v>0</v>
      </c>
      <c r="L12" s="84">
        <f t="shared" si="3"/>
        <v>0</v>
      </c>
      <c r="M12" s="116">
        <f t="shared" si="3"/>
        <v>3000</v>
      </c>
      <c r="N12" s="87">
        <f t="shared" si="3"/>
        <v>2954</v>
      </c>
      <c r="O12" s="88">
        <f t="shared" si="3"/>
        <v>450</v>
      </c>
      <c r="P12" s="89">
        <f t="shared" si="3"/>
        <v>446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29</v>
      </c>
      <c r="B14" s="98"/>
      <c r="C14" s="98"/>
      <c r="D14" s="98"/>
      <c r="F14" s="210" t="s">
        <v>11</v>
      </c>
      <c r="G14" s="211"/>
      <c r="H14" s="184" t="s">
        <v>32</v>
      </c>
      <c r="I14" s="185"/>
      <c r="J14" s="18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28</v>
      </c>
      <c r="B15" s="203"/>
      <c r="C15" s="101" t="s">
        <v>7</v>
      </c>
      <c r="D15" s="102" t="s">
        <v>8</v>
      </c>
      <c r="F15" s="212"/>
      <c r="G15" s="213"/>
      <c r="H15" s="187"/>
      <c r="I15" s="188"/>
      <c r="J15" s="189"/>
      <c r="L15" s="181" t="s">
        <v>37</v>
      </c>
      <c r="M15" s="181"/>
      <c r="N15" s="181"/>
      <c r="O15" s="181"/>
      <c r="P15" s="113">
        <f>IF(R14=TRUE, 1, 0)</f>
        <v>1</v>
      </c>
    </row>
    <row r="16" spans="1:21" ht="18.75" customHeight="1" x14ac:dyDescent="0.25">
      <c r="A16" s="204" t="s">
        <v>31</v>
      </c>
      <c r="B16" s="205"/>
      <c r="C16" s="103">
        <f>G12+K12</f>
        <v>3450</v>
      </c>
      <c r="D16" s="104">
        <f>H12+L12</f>
        <v>3545</v>
      </c>
      <c r="F16" s="133" t="s">
        <v>12</v>
      </c>
      <c r="G16" s="134"/>
      <c r="H16" s="193">
        <v>2.0999999999999999E-3</v>
      </c>
      <c r="I16" s="194"/>
      <c r="J16" s="195"/>
      <c r="L16" s="182"/>
      <c r="M16" s="182"/>
      <c r="N16" s="182"/>
      <c r="O16" s="182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6" t="s">
        <v>30</v>
      </c>
      <c r="B17" s="207"/>
      <c r="C17" s="107">
        <f>M12+O12</f>
        <v>3450</v>
      </c>
      <c r="D17" s="108">
        <f>N12+P12</f>
        <v>3400</v>
      </c>
      <c r="F17" s="135" t="s">
        <v>13</v>
      </c>
      <c r="G17" s="136"/>
      <c r="H17" s="196"/>
      <c r="I17" s="197"/>
      <c r="J17" s="198"/>
      <c r="L17" s="183" t="s">
        <v>35</v>
      </c>
      <c r="M17" s="183"/>
      <c r="N17" s="183"/>
      <c r="O17" s="183"/>
      <c r="P17" s="114">
        <f>IF(R16=TRUE, 1, 0)</f>
        <v>1</v>
      </c>
    </row>
    <row r="18" spans="1:18" ht="18.75" customHeight="1" thickBot="1" x14ac:dyDescent="0.35">
      <c r="A18" s="208" t="s">
        <v>17</v>
      </c>
      <c r="B18" s="209"/>
      <c r="C18" s="105">
        <f>C16-C17</f>
        <v>0</v>
      </c>
      <c r="D18" s="106">
        <f>D16-D17</f>
        <v>145</v>
      </c>
      <c r="F18" s="214" t="s">
        <v>14</v>
      </c>
      <c r="G18" s="215"/>
      <c r="H18" s="199">
        <v>4.8999999999999998E-3</v>
      </c>
      <c r="I18" s="200"/>
      <c r="J18" s="201"/>
      <c r="L18" s="182"/>
      <c r="M18" s="182"/>
      <c r="N18" s="182"/>
      <c r="O18" s="182"/>
      <c r="P18" s="115"/>
      <c r="R18" s="1" t="b">
        <f>AND(H19&gt;=-0.02, H19&lt;=0.02)</f>
        <v>1</v>
      </c>
    </row>
    <row r="19" spans="1:18" ht="16.5" customHeight="1" thickBot="1" x14ac:dyDescent="0.3">
      <c r="F19" s="149" t="s">
        <v>15</v>
      </c>
      <c r="G19" s="150"/>
      <c r="H19" s="190">
        <f>AVERAGE(H16:J18)</f>
        <v>3.4999999999999996E-3</v>
      </c>
      <c r="I19" s="191"/>
      <c r="J19" s="192"/>
      <c r="L19" s="179" t="s">
        <v>36</v>
      </c>
      <c r="M19" s="179"/>
      <c r="N19" s="179"/>
      <c r="O19" s="17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00000000000001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00000000000001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6" t="s">
        <v>18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72" t="s">
        <v>23</v>
      </c>
      <c r="C29" s="173"/>
      <c r="D29" s="127" t="s">
        <v>22</v>
      </c>
      <c r="E29" s="129"/>
      <c r="F29" s="129"/>
      <c r="G29" s="128"/>
      <c r="H29" s="127" t="s">
        <v>19</v>
      </c>
      <c r="I29" s="128"/>
      <c r="J29" s="129" t="s">
        <v>20</v>
      </c>
      <c r="K29" s="129"/>
      <c r="L29" s="130" t="s">
        <v>3</v>
      </c>
      <c r="M29" s="130"/>
      <c r="N29" s="123" t="s">
        <v>4</v>
      </c>
      <c r="O29" s="124"/>
      <c r="P29" s="65" t="s">
        <v>21</v>
      </c>
    </row>
    <row r="30" spans="1:18" ht="18.75" customHeight="1" thickBot="1" x14ac:dyDescent="0.3">
      <c r="A30" s="66" t="s">
        <v>24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4">L30-N30</f>
        <v>0</v>
      </c>
    </row>
    <row r="31" spans="1:18" ht="18.75" customHeight="1" thickBot="1" x14ac:dyDescent="0.3">
      <c r="A31" s="67" t="s">
        <v>24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4"/>
        <v>0</v>
      </c>
    </row>
    <row r="32" spans="1:18" ht="19.2" customHeight="1" thickBot="1" x14ac:dyDescent="0.3">
      <c r="A32" s="67" t="s">
        <v>24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4"/>
        <v>0</v>
      </c>
    </row>
    <row r="33" spans="1:16" ht="19.5" customHeight="1" thickBot="1" x14ac:dyDescent="0.3">
      <c r="A33" s="66" t="s">
        <v>24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4"/>
        <v>0</v>
      </c>
    </row>
    <row r="34" spans="1:16" ht="19.5" customHeight="1" thickBot="1" x14ac:dyDescent="0.3">
      <c r="A34" s="67" t="s">
        <v>24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4"/>
        <v>0</v>
      </c>
    </row>
    <row r="35" spans="1:16" ht="19.5" customHeight="1" thickBot="1" x14ac:dyDescent="0.3">
      <c r="A35" s="67" t="s">
        <v>24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4"/>
        <v>0</v>
      </c>
    </row>
    <row r="36" spans="1:16" ht="19.5" customHeight="1" thickBot="1" x14ac:dyDescent="0.3">
      <c r="A36" s="66" t="s">
        <v>24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4"/>
        <v>0</v>
      </c>
    </row>
    <row r="37" spans="1:16" ht="19.5" customHeight="1" thickBot="1" x14ac:dyDescent="0.3">
      <c r="A37" s="67" t="s">
        <v>24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4"/>
        <v>0</v>
      </c>
    </row>
    <row r="38" spans="1:16" ht="18.75" customHeight="1" x14ac:dyDescent="0.25">
      <c r="A38" s="67" t="s">
        <v>24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0E88FBA-9923-4A65-BEE9-0294C83B3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2024-02-02T00:36:42Z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