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8BADB375-EF37-456F-99E7-7214F2B59A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5" l="1"/>
  <c r="V8" i="5"/>
  <c r="V7" i="5"/>
  <c r="U8" i="5"/>
  <c r="U7" i="5"/>
  <c r="M16" i="7"/>
  <c r="I16" i="7"/>
  <c r="H16" i="7"/>
  <c r="G16" i="7"/>
  <c r="F16" i="7"/>
  <c r="M15" i="7"/>
  <c r="M17" i="7"/>
  <c r="I15" i="7"/>
  <c r="I17" i="7"/>
  <c r="H15" i="7"/>
  <c r="H17" i="7"/>
  <c r="G15" i="7"/>
  <c r="G17" i="7"/>
  <c r="F15" i="7"/>
  <c r="F17" i="7"/>
  <c r="V10" i="7"/>
  <c r="W10" i="7"/>
  <c r="U10" i="7"/>
  <c r="V9" i="7"/>
  <c r="U9" i="7"/>
  <c r="V8" i="7"/>
  <c r="W8" i="7"/>
  <c r="U8" i="7"/>
  <c r="V7" i="7"/>
  <c r="U7" i="7"/>
  <c r="L15" i="7"/>
  <c r="U10" i="5"/>
  <c r="U9" i="5"/>
  <c r="V10" i="5"/>
  <c r="V9" i="5"/>
  <c r="M15" i="5"/>
  <c r="M16" i="5"/>
  <c r="W10" i="5"/>
  <c r="I16" i="5"/>
  <c r="H16" i="5"/>
  <c r="I15" i="5"/>
  <c r="H15" i="5"/>
  <c r="G15" i="5"/>
  <c r="G16" i="5"/>
  <c r="F16" i="5"/>
  <c r="F15" i="5"/>
  <c r="W7" i="7"/>
  <c r="W9" i="7"/>
  <c r="L16" i="7"/>
  <c r="L17" i="7"/>
  <c r="W9" i="5"/>
  <c r="H17" i="5"/>
  <c r="I17" i="5"/>
  <c r="G17" i="5"/>
  <c r="F17" i="5"/>
  <c r="L16" i="5" l="1"/>
  <c r="W8" i="5"/>
  <c r="W7" i="5"/>
  <c r="L15" i="5"/>
  <c r="L17" i="5" s="1"/>
</calcChain>
</file>

<file path=xl/sharedStrings.xml><?xml version="1.0" encoding="utf-8"?>
<sst xmlns="http://schemas.openxmlformats.org/spreadsheetml/2006/main" count="129" uniqueCount="61">
  <si>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</si>
  <si>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</si>
  <si>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</si>
  <si>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</si>
  <si>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</si>
  <si>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</si>
  <si>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</si>
  <si>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</si>
  <si>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</si>
  <si>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</si>
  <si>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</si>
  <si>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</si>
  <si>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</si>
  <si>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</si>
  <si>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</si>
  <si>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</si>
  <si>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</si>
  <si>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</si>
  <si>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</si>
  <si>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</si>
  <si>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</si>
  <si>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</si>
  <si>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</si>
  <si>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</si>
  <si>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</si>
  <si>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</si>
  <si>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ZJ102N18D2B5HAA2A2</t>
  </si>
  <si>
    <t>N1K9282492</t>
  </si>
  <si>
    <t>RTU-1</t>
  </si>
  <si>
    <t>KITCHEN</t>
  </si>
  <si>
    <t>ZJ090N18D2B5HAA2A2</t>
  </si>
  <si>
    <t>N1F9004626</t>
  </si>
  <si>
    <t>RTU-2</t>
  </si>
  <si>
    <t>DINING</t>
  </si>
  <si>
    <t>CAPTIVE-AIRE</t>
  </si>
  <si>
    <t>A1-D.250-G10</t>
  </si>
  <si>
    <t>MUA-1</t>
  </si>
  <si>
    <t>HOOD 1</t>
  </si>
  <si>
    <t>1760 / 1785</t>
  </si>
  <si>
    <t>1115 / 784.2</t>
  </si>
  <si>
    <t>NCA24HPFA</t>
  </si>
  <si>
    <t>EF-1</t>
  </si>
  <si>
    <t>1775 / 1787</t>
  </si>
  <si>
    <t>801  / 692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</si>
  <si>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</si>
  <si>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</si>
  <si>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</si>
  <si>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</si>
  <si>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</si>
  <si>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</si>
  <si>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</si>
  <si>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</si>
  <si>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</si>
  <si>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</si>
  <si>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</si>
  <si>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</si>
  <si>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</si>
  <si>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</si>
  <si>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</si>
  <si>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TRANE</t>
  </si>
  <si>
    <t>890 / 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</si>
</sst>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tabSelected="1" view="pageBreakPreview" topLeftCell="C2" zoomScaleNormal="55" zoomScaleSheetLayoutView="100" workbookViewId="0">
      <selection activeCell="M18" sqref="M18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8" t="s">
        <v>0</v>
      </c>
      <c r="E3" s="118"/>
      <c r="F3" s="118"/>
      <c r="G3" s="118"/>
      <c r="H3" s="118"/>
      <c r="I3" s="118"/>
      <c r="J3" s="118"/>
      <c r="K3" s="118"/>
      <c r="L3" s="138"/>
      <c r="M3" s="138"/>
    </row>
    <row r="4" spans="1:24" ht="9.75" customHeight="1" thickBot="1">
      <c r="D4" s="18"/>
    </row>
    <row r="5" spans="1:24" ht="20.100000000000001" customHeight="1" thickBot="1">
      <c r="A5" s="115" t="s">
        <v>1</v>
      </c>
      <c r="B5" s="116"/>
      <c r="C5" s="117"/>
      <c r="D5" s="45"/>
      <c r="E5" s="6" t="s">
        <v>2</v>
      </c>
      <c r="F5" s="124" t="s">
        <v>3</v>
      </c>
      <c r="G5" s="125"/>
      <c r="H5" s="126" t="s">
        <v>4</v>
      </c>
      <c r="I5" s="127"/>
      <c r="J5" s="119" t="s">
        <v>5</v>
      </c>
      <c r="K5" s="137"/>
      <c r="L5" s="119" t="s">
        <v>6</v>
      </c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39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 t="s">
        <v>26</v>
      </c>
      <c r="C7" s="57" t="s">
        <v>27</v>
      </c>
      <c r="D7" s="49" t="s">
        <v>28</v>
      </c>
      <c r="E7" s="14" t="s">
        <v>29</v>
      </c>
      <c r="F7" s="38">
        <v>500</v>
      </c>
      <c r="G7" s="88">
        <v>643</v>
      </c>
      <c r="H7" s="30">
        <v>0</v>
      </c>
      <c r="I7" s="41">
        <v>0</v>
      </c>
      <c r="J7" s="95">
        <v>1725</v>
      </c>
      <c r="K7" s="95">
        <v>1065</v>
      </c>
      <c r="L7" s="77">
        <v>3</v>
      </c>
      <c r="M7" s="78">
        <v>204.9</v>
      </c>
      <c r="N7" s="79"/>
      <c r="O7" s="80"/>
      <c r="P7" s="80"/>
      <c r="Q7" s="80">
        <v>3</v>
      </c>
      <c r="R7" s="80">
        <v>9.4</v>
      </c>
      <c r="S7" s="80">
        <v>9.11</v>
      </c>
      <c r="T7" s="80">
        <v>9.11</v>
      </c>
      <c r="U7" s="66">
        <f>(M7*S7*0.8*0.9*1.732)/746</f>
        <v>3.1203398104021449</v>
      </c>
      <c r="V7" s="72">
        <f>(M7*T7*0.8*0.9*1.732)/746</f>
        <v>3.1203398104021449</v>
      </c>
      <c r="W7" s="75">
        <f>(V7-U7)/U7</f>
        <v>0</v>
      </c>
    </row>
    <row r="8" spans="1:24" ht="20.100000000000001" customHeight="1">
      <c r="A8" s="56" t="s">
        <v>25</v>
      </c>
      <c r="B8" s="48" t="s">
        <v>30</v>
      </c>
      <c r="C8" s="57" t="s">
        <v>31</v>
      </c>
      <c r="D8" s="50" t="s">
        <v>32</v>
      </c>
      <c r="E8" s="15" t="s">
        <v>33</v>
      </c>
      <c r="F8" s="39">
        <v>1000</v>
      </c>
      <c r="G8" s="89">
        <v>1332</v>
      </c>
      <c r="H8" s="31">
        <v>1000</v>
      </c>
      <c r="I8" s="42">
        <v>990</v>
      </c>
      <c r="J8" s="96">
        <v>1729</v>
      </c>
      <c r="K8" s="96">
        <v>1054</v>
      </c>
      <c r="L8" s="81">
        <v>3</v>
      </c>
      <c r="M8" s="82">
        <v>205.5</v>
      </c>
      <c r="N8" s="79"/>
      <c r="O8" s="80"/>
      <c r="P8" s="80"/>
      <c r="Q8" s="80">
        <v>3</v>
      </c>
      <c r="R8" s="80">
        <v>9.4</v>
      </c>
      <c r="S8" s="80">
        <v>9.01</v>
      </c>
      <c r="T8" s="80">
        <v>9.01</v>
      </c>
      <c r="U8" s="66">
        <f>(M8*S8*0.8*0.9*1.732)/746</f>
        <v>3.095124862198392</v>
      </c>
      <c r="V8" s="72">
        <f>(M8*T8*0.8*0.9*1.732)/746</f>
        <v>3.095124862198392</v>
      </c>
      <c r="W8" s="75">
        <f t="shared" ref="W8:W11" si="0">(V8-U8)/U8</f>
        <v>0</v>
      </c>
    </row>
    <row r="9" spans="1:24" ht="20.100000000000001" customHeight="1">
      <c r="A9" s="56" t="s">
        <v>34</v>
      </c>
      <c r="B9" s="48" t="s">
        <v>35</v>
      </c>
      <c r="C9" s="57">
        <v>3869322</v>
      </c>
      <c r="D9" s="50" t="s">
        <v>36</v>
      </c>
      <c r="E9" s="15" t="s">
        <v>37</v>
      </c>
      <c r="F9" s="39">
        <v>1775</v>
      </c>
      <c r="G9" s="89">
        <v>2241</v>
      </c>
      <c r="H9" s="31">
        <v>1500</v>
      </c>
      <c r="I9" s="42">
        <v>1357</v>
      </c>
      <c r="J9" s="96" t="s">
        <v>38</v>
      </c>
      <c r="K9" s="96" t="s">
        <v>39</v>
      </c>
      <c r="L9" s="81">
        <v>2</v>
      </c>
      <c r="M9" s="82">
        <v>209.3</v>
      </c>
      <c r="N9" s="79"/>
      <c r="O9" s="80"/>
      <c r="P9" s="80"/>
      <c r="Q9" s="80">
        <v>3</v>
      </c>
      <c r="R9" s="80">
        <v>5.38</v>
      </c>
      <c r="S9" s="80">
        <v>4.01</v>
      </c>
      <c r="T9" s="80">
        <v>2.42</v>
      </c>
      <c r="U9" s="66">
        <f t="shared" ref="U8:U10" si="1">L9*(S9/R9)</f>
        <v>1.4907063197026023</v>
      </c>
      <c r="V9" s="72">
        <f t="shared" ref="V8:V10" si="2">L9*(T9/R9)</f>
        <v>0.8996282527881041</v>
      </c>
      <c r="W9" s="75">
        <f t="shared" si="0"/>
        <v>-0.39650872817955113</v>
      </c>
    </row>
    <row r="10" spans="1:24" ht="20.100000000000001" customHeight="1">
      <c r="A10" s="56" t="s">
        <v>34</v>
      </c>
      <c r="B10" s="48" t="s">
        <v>40</v>
      </c>
      <c r="C10" s="57">
        <v>3869322</v>
      </c>
      <c r="D10" s="50" t="s">
        <v>41</v>
      </c>
      <c r="E10" s="15" t="s">
        <v>37</v>
      </c>
      <c r="F10" s="39">
        <v>2925</v>
      </c>
      <c r="G10" s="89">
        <v>3029</v>
      </c>
      <c r="H10" s="31">
        <v>2200</v>
      </c>
      <c r="I10" s="42">
        <v>2332</v>
      </c>
      <c r="J10" s="96" t="s">
        <v>42</v>
      </c>
      <c r="K10" s="96" t="s">
        <v>43</v>
      </c>
      <c r="L10" s="81">
        <v>2</v>
      </c>
      <c r="M10" s="82">
        <v>208.13</v>
      </c>
      <c r="N10" s="79"/>
      <c r="O10" s="80"/>
      <c r="P10" s="80"/>
      <c r="Q10" s="80">
        <v>3</v>
      </c>
      <c r="R10" s="80">
        <v>5.9</v>
      </c>
      <c r="S10" s="80">
        <v>3.11</v>
      </c>
      <c r="T10" s="80">
        <v>2.63</v>
      </c>
      <c r="U10" s="66">
        <f t="shared" si="1"/>
        <v>1.054237288135593</v>
      </c>
      <c r="V10" s="72">
        <f t="shared" si="2"/>
        <v>0.89152542372881349</v>
      </c>
      <c r="W10" s="75">
        <f t="shared" si="0"/>
        <v>-0.15434083601286164</v>
      </c>
    </row>
    <row r="11" spans="1:24" ht="20.100000000000001" customHeight="1" thickBot="1">
      <c r="A11" s="58" t="s">
        <v>44</v>
      </c>
      <c r="B11" s="59"/>
      <c r="C11" s="60"/>
      <c r="D11" s="51" t="s">
        <v>45</v>
      </c>
      <c r="E11" s="16" t="s">
        <v>46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/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47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8"/>
      <c r="E14" s="129"/>
      <c r="F14" s="34" t="s">
        <v>12</v>
      </c>
      <c r="G14" s="24" t="s">
        <v>3</v>
      </c>
      <c r="H14" s="34" t="s">
        <v>13</v>
      </c>
      <c r="I14" s="24" t="s">
        <v>4</v>
      </c>
      <c r="J14" s="120" t="s">
        <v>48</v>
      </c>
      <c r="K14" s="121"/>
      <c r="L14" s="99" t="s">
        <v>49</v>
      </c>
      <c r="M14" s="100" t="s">
        <v>50</v>
      </c>
      <c r="N14" s="106"/>
      <c r="O14" s="107"/>
      <c r="P14" s="107"/>
      <c r="Q14" s="107"/>
      <c r="R14" s="52"/>
    </row>
    <row r="15" spans="1:24" ht="20.100000000000001" customHeight="1">
      <c r="D15" s="130" t="s">
        <v>51</v>
      </c>
      <c r="E15" s="131"/>
      <c r="F15" s="35">
        <f>SUM(F7:F9)</f>
        <v>3275</v>
      </c>
      <c r="G15" s="25">
        <f>G7+G8+G9</f>
        <v>4216</v>
      </c>
      <c r="H15" s="35">
        <f>SUM(H7:H9)</f>
        <v>2500</v>
      </c>
      <c r="I15" s="25">
        <f>I7+I8+I9</f>
        <v>2347</v>
      </c>
      <c r="J15" s="91">
        <v>8.0000000000000002E-3</v>
      </c>
      <c r="K15" s="62" t="s">
        <v>52</v>
      </c>
      <c r="L15" s="104">
        <f>(U7+U8+U9+U10)-(L7+L8+L9+L10)/(L7+L8+L9+L10)</f>
        <v>7.7604082804387318</v>
      </c>
      <c r="M15" s="101">
        <f>G7+G8+G9</f>
        <v>4216</v>
      </c>
      <c r="N15" s="12"/>
      <c r="Q15" s="134" t="s">
        <v>53</v>
      </c>
      <c r="R15" s="140"/>
    </row>
    <row r="16" spans="1:24" ht="20.100000000000001" customHeight="1" thickBot="1">
      <c r="D16" s="132" t="s">
        <v>54</v>
      </c>
      <c r="E16" s="133"/>
      <c r="F16" s="36">
        <f>F10+F11</f>
        <v>3075</v>
      </c>
      <c r="G16" s="26">
        <f>G11+G10</f>
        <v>3179</v>
      </c>
      <c r="H16" s="36">
        <f>H10+H11</f>
        <v>2350</v>
      </c>
      <c r="I16" s="26">
        <f>I11+I10</f>
        <v>2482</v>
      </c>
      <c r="J16" s="92">
        <v>-8.0000000000000002E-3</v>
      </c>
      <c r="K16" s="63" t="s">
        <v>55</v>
      </c>
      <c r="L16" s="98">
        <f>(V7+V8+V9+V10)-(L7+L8+L9+L10)/(L7+L8+L9+L10)</f>
        <v>7.0066183491174545</v>
      </c>
      <c r="M16" s="102">
        <f>I7+I8+I9</f>
        <v>2347</v>
      </c>
      <c r="Q16" s="135" t="s">
        <v>4</v>
      </c>
      <c r="R16" s="141"/>
    </row>
    <row r="17" spans="4:18" ht="18" customHeight="1" thickBot="1">
      <c r="D17" s="122" t="s">
        <v>56</v>
      </c>
      <c r="E17" s="123"/>
      <c r="F17" s="37">
        <f>F15-F16</f>
        <v>200</v>
      </c>
      <c r="G17" s="27">
        <f>G15-G16</f>
        <v>1037</v>
      </c>
      <c r="H17" s="37">
        <f>H15-H16</f>
        <v>150</v>
      </c>
      <c r="I17" s="27">
        <f>I15-I16</f>
        <v>-135</v>
      </c>
      <c r="J17" s="93">
        <v>0</v>
      </c>
      <c r="K17" s="64" t="s">
        <v>57</v>
      </c>
      <c r="L17" s="105">
        <f>(L16-L15)/L15</f>
        <v>-9.7132767256758568E-2</v>
      </c>
      <c r="M17" s="103">
        <f>M16-M15</f>
        <v>-1869</v>
      </c>
      <c r="N17" s="108"/>
      <c r="O17" s="108"/>
      <c r="P17" s="108"/>
      <c r="Q17" s="136" t="s">
        <v>58</v>
      </c>
      <c r="R17" s="142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K7" sqref="K7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8" t="s">
        <v>0</v>
      </c>
      <c r="E3" s="118"/>
      <c r="F3" s="118"/>
      <c r="G3" s="118"/>
      <c r="H3" s="118"/>
      <c r="I3" s="118"/>
      <c r="J3" s="118"/>
      <c r="K3" s="118"/>
      <c r="L3" s="138"/>
      <c r="M3" s="138"/>
    </row>
    <row r="4" spans="1:24" ht="9.75" customHeight="1" thickBot="1">
      <c r="D4" s="18"/>
    </row>
    <row r="5" spans="1:24" ht="20.100000000000001" customHeight="1" thickBot="1">
      <c r="A5" s="115" t="s">
        <v>1</v>
      </c>
      <c r="B5" s="116"/>
      <c r="C5" s="117"/>
      <c r="D5" s="45"/>
      <c r="E5" s="6" t="s">
        <v>2</v>
      </c>
      <c r="F5" s="124" t="s">
        <v>3</v>
      </c>
      <c r="G5" s="125"/>
      <c r="H5" s="126" t="s">
        <v>4</v>
      </c>
      <c r="I5" s="127"/>
      <c r="J5" s="119" t="s">
        <v>5</v>
      </c>
      <c r="K5" s="137"/>
      <c r="L5" s="119" t="s">
        <v>6</v>
      </c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39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59</v>
      </c>
      <c r="B7" s="48"/>
      <c r="C7" s="57"/>
      <c r="D7" s="49" t="s">
        <v>28</v>
      </c>
      <c r="E7" s="14" t="s">
        <v>29</v>
      </c>
      <c r="F7" s="38">
        <v>500</v>
      </c>
      <c r="G7" s="88"/>
      <c r="H7" s="30">
        <v>0</v>
      </c>
      <c r="I7" s="41"/>
      <c r="J7" s="95"/>
      <c r="K7" s="95" t="s">
        <v>60</v>
      </c>
      <c r="L7" s="77"/>
      <c r="M7" s="78"/>
      <c r="N7" s="79"/>
      <c r="O7" s="80"/>
      <c r="P7" s="80"/>
      <c r="Q7" s="80"/>
      <c r="R7" s="80"/>
      <c r="S7" s="80"/>
      <c r="T7" s="80"/>
      <c r="U7" s="66" t="e">
        <f>L7*(S7/R7)</f>
        <v>#DIV/0!</v>
      </c>
      <c r="V7" s="72" t="e">
        <f>L7*(T7/R7)</f>
        <v>#DIV/0!</v>
      </c>
      <c r="W7" s="75" t="e">
        <f>(V7-U7)/U7</f>
        <v>#DIV/0!</v>
      </c>
    </row>
    <row r="8" spans="1:24" ht="20.100000000000001" customHeight="1">
      <c r="A8" s="56" t="s">
        <v>59</v>
      </c>
      <c r="B8" s="48"/>
      <c r="C8" s="57"/>
      <c r="D8" s="50" t="s">
        <v>32</v>
      </c>
      <c r="E8" s="15" t="s">
        <v>33</v>
      </c>
      <c r="F8" s="39">
        <v>1000</v>
      </c>
      <c r="G8" s="89"/>
      <c r="H8" s="31">
        <v>1000</v>
      </c>
      <c r="I8" s="42"/>
      <c r="J8" s="96"/>
      <c r="K8" s="96"/>
      <c r="L8" s="81"/>
      <c r="M8" s="82"/>
      <c r="N8" s="79"/>
      <c r="O8" s="80"/>
      <c r="P8" s="80"/>
      <c r="Q8" s="80"/>
      <c r="R8" s="80"/>
      <c r="S8" s="80"/>
      <c r="T8" s="80"/>
      <c r="U8" s="66" t="e">
        <f t="shared" ref="U8:U10" si="0">L8*(S8/R8)</f>
        <v>#DIV/0!</v>
      </c>
      <c r="V8" s="72" t="e">
        <f t="shared" ref="V8:V10" si="1">L8*(T8/R8)</f>
        <v>#DIV/0!</v>
      </c>
      <c r="W8" s="75" t="e">
        <f t="shared" ref="W8:W10" si="2">(V8-U8)/U8</f>
        <v>#DIV/0!</v>
      </c>
    </row>
    <row r="9" spans="1:24" ht="20.100000000000001" customHeight="1">
      <c r="A9" s="56" t="s">
        <v>34</v>
      </c>
      <c r="B9" s="48"/>
      <c r="C9" s="57"/>
      <c r="D9" s="50" t="s">
        <v>36</v>
      </c>
      <c r="E9" s="15" t="s">
        <v>37</v>
      </c>
      <c r="F9" s="39">
        <v>1950</v>
      </c>
      <c r="G9" s="89"/>
      <c r="H9" s="31">
        <v>1875</v>
      </c>
      <c r="I9" s="42"/>
      <c r="J9" s="96"/>
      <c r="K9" s="96"/>
      <c r="L9" s="81"/>
      <c r="M9" s="83"/>
      <c r="N9" s="79"/>
      <c r="O9" s="80"/>
      <c r="P9" s="80"/>
      <c r="Q9" s="80"/>
      <c r="R9" s="80"/>
      <c r="S9" s="80"/>
      <c r="T9" s="80"/>
      <c r="U9" s="66" t="e">
        <f t="shared" si="0"/>
        <v>#DIV/0!</v>
      </c>
      <c r="V9" s="72" t="e">
        <f t="shared" si="1"/>
        <v>#DIV/0!</v>
      </c>
      <c r="W9" s="75" t="e">
        <f t="shared" si="2"/>
        <v>#DIV/0!</v>
      </c>
    </row>
    <row r="10" spans="1:24" ht="20.100000000000001" customHeight="1">
      <c r="A10" s="56" t="s">
        <v>34</v>
      </c>
      <c r="B10" s="48"/>
      <c r="C10" s="57"/>
      <c r="D10" s="50" t="s">
        <v>41</v>
      </c>
      <c r="E10" s="15" t="s">
        <v>37</v>
      </c>
      <c r="F10" s="39">
        <v>3200</v>
      </c>
      <c r="G10" s="89">
        <v>0</v>
      </c>
      <c r="H10" s="31">
        <v>2650</v>
      </c>
      <c r="I10" s="42"/>
      <c r="J10" s="96"/>
      <c r="K10" s="96"/>
      <c r="L10" s="81"/>
      <c r="M10" s="82"/>
      <c r="N10" s="79"/>
      <c r="O10" s="80"/>
      <c r="P10" s="80"/>
      <c r="Q10" s="80"/>
      <c r="R10" s="80"/>
      <c r="S10" s="80"/>
      <c r="T10" s="80"/>
      <c r="U10" s="66" t="e">
        <f t="shared" si="0"/>
        <v>#DIV/0!</v>
      </c>
      <c r="V10" s="72" t="e">
        <f t="shared" si="1"/>
        <v>#DIV/0!</v>
      </c>
      <c r="W10" s="75" t="e">
        <f t="shared" si="2"/>
        <v>#DIV/0!</v>
      </c>
    </row>
    <row r="11" spans="1:24" ht="20.100000000000001" customHeight="1" thickBot="1">
      <c r="A11" s="58" t="s">
        <v>44</v>
      </c>
      <c r="B11" s="59"/>
      <c r="C11" s="60"/>
      <c r="D11" s="51" t="s">
        <v>45</v>
      </c>
      <c r="E11" s="16" t="s">
        <v>46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47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8"/>
      <c r="E14" s="129"/>
      <c r="F14" s="34" t="s">
        <v>12</v>
      </c>
      <c r="G14" s="24" t="s">
        <v>3</v>
      </c>
      <c r="H14" s="34" t="s">
        <v>13</v>
      </c>
      <c r="I14" s="24" t="s">
        <v>4</v>
      </c>
      <c r="J14" s="120" t="s">
        <v>48</v>
      </c>
      <c r="K14" s="121"/>
      <c r="L14" s="99" t="s">
        <v>49</v>
      </c>
      <c r="M14" s="100" t="s">
        <v>50</v>
      </c>
      <c r="N14" s="106"/>
      <c r="O14" s="107"/>
      <c r="P14" s="107"/>
      <c r="Q14" s="107"/>
      <c r="R14" s="52"/>
    </row>
    <row r="15" spans="1:24" ht="20.100000000000001" customHeight="1">
      <c r="D15" s="130" t="s">
        <v>51</v>
      </c>
      <c r="E15" s="131"/>
      <c r="F15" s="35">
        <f>SUM(F7:F9)</f>
        <v>3450</v>
      </c>
      <c r="G15" s="25">
        <f>G7+G8+G9</f>
        <v>0</v>
      </c>
      <c r="H15" s="35">
        <f>SUM(H7:H9)</f>
        <v>2875</v>
      </c>
      <c r="I15" s="25">
        <f>I7+I8+I9</f>
        <v>0</v>
      </c>
      <c r="J15" s="91"/>
      <c r="K15" s="62" t="s">
        <v>52</v>
      </c>
      <c r="L15" s="104" t="e">
        <f>(U7+U8+U9+U10)-(L7+L8+L9+L10)/(L7+L8+L9+L10)</f>
        <v>#DIV/0!</v>
      </c>
      <c r="M15" s="101">
        <f>G7+G8+G9</f>
        <v>0</v>
      </c>
      <c r="N15" s="12"/>
      <c r="Q15" s="134" t="s">
        <v>53</v>
      </c>
      <c r="R15" s="140"/>
    </row>
    <row r="16" spans="1:24" ht="20.100000000000001" customHeight="1" thickBot="1">
      <c r="D16" s="132" t="s">
        <v>54</v>
      </c>
      <c r="E16" s="133"/>
      <c r="F16" s="36">
        <f>F10+F11</f>
        <v>3350</v>
      </c>
      <c r="G16" s="26">
        <f>G11+G10</f>
        <v>150</v>
      </c>
      <c r="H16" s="36">
        <f>H10+H11</f>
        <v>2800</v>
      </c>
      <c r="I16" s="26">
        <f>I11+I10</f>
        <v>150</v>
      </c>
      <c r="J16" s="92"/>
      <c r="K16" s="63" t="s">
        <v>55</v>
      </c>
      <c r="L16" s="98" t="e">
        <f>(V7+V8+V9+V10)-(L7+L8+L9+L10)/(L7+L8+L9+L10)</f>
        <v>#DIV/0!</v>
      </c>
      <c r="M16" s="102">
        <f>I7+I8+I9</f>
        <v>0</v>
      </c>
      <c r="Q16" s="135" t="s">
        <v>4</v>
      </c>
      <c r="R16" s="141"/>
    </row>
    <row r="17" spans="4:18" ht="18" customHeight="1" thickBot="1">
      <c r="D17" s="122" t="s">
        <v>56</v>
      </c>
      <c r="E17" s="123"/>
      <c r="F17" s="37">
        <f>F15-F16</f>
        <v>100</v>
      </c>
      <c r="G17" s="27">
        <f>G15-G16</f>
        <v>-150</v>
      </c>
      <c r="H17" s="37">
        <f>H15-H16</f>
        <v>75</v>
      </c>
      <c r="I17" s="27">
        <f>I15-I16</f>
        <v>-150</v>
      </c>
      <c r="J17" s="93"/>
      <c r="K17" s="64" t="s">
        <v>57</v>
      </c>
      <c r="L17" s="105" t="e">
        <f>(L16-L15)/L15</f>
        <v>#DIV/0!</v>
      </c>
      <c r="M17" s="103">
        <f>M15-M16</f>
        <v>0</v>
      </c>
      <c r="N17" s="108"/>
      <c r="O17" s="108"/>
      <c r="P17" s="108"/>
      <c r="Q17" s="136" t="s">
        <v>58</v>
      </c>
      <c r="R17" s="142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883C9FD7-D6CC-4F26-8938-BDAE9F24B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2023-05-15T21:03:39Z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