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EC4EA59C-29F5-4F5A-90B2-B3434FE1E1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<sst xmlns="http://schemas.openxmlformats.org/spreadsheetml/2006/main" count="73" uniqueCount="47">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</sst>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27351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122" zoomScaleNormal="55" zoomScaleSheetLayoutView="55" workbookViewId="0">
      <selection activeCell="H18" sqref="H18:J18"/>
    </sheetView>
  </sheetViews>
  <sheetFormatPr defaultColWidth="9.28515625" defaultRowHeight="12.75" x14ac:dyDescent="0.2"/>
  <cols>
    <col min="1" max="1" width="10.5703125" style="1" customWidth="1"/>
    <col min="2" max="2" width="14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4000</v>
      </c>
      <c r="D6" s="24">
        <v>3777</v>
      </c>
      <c r="E6" s="23">
        <f t="shared" ref="E6:F7" si="0">C6-G6</f>
        <v>3500</v>
      </c>
      <c r="F6" s="24">
        <f t="shared" si="0"/>
        <v>3263</v>
      </c>
      <c r="G6" s="25">
        <v>500</v>
      </c>
      <c r="H6" s="26">
        <v>514</v>
      </c>
      <c r="I6" s="27">
        <f>G6/C6</f>
        <v>0.125</v>
      </c>
      <c r="J6" s="28">
        <f>H6/D6</f>
        <v>0.13608684140852528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43</v>
      </c>
      <c r="C7" s="35">
        <v>4000</v>
      </c>
      <c r="D7" s="36">
        <v>4066</v>
      </c>
      <c r="E7" s="35">
        <f t="shared" si="0"/>
        <v>3000</v>
      </c>
      <c r="F7" s="36">
        <f t="shared" si="0"/>
        <v>3003</v>
      </c>
      <c r="G7" s="37">
        <v>1000</v>
      </c>
      <c r="H7" s="38">
        <v>1063</v>
      </c>
      <c r="I7" s="39">
        <f t="shared" ref="I7:J7" si="1">G7/C7</f>
        <v>0.25</v>
      </c>
      <c r="J7" s="40">
        <f t="shared" si="1"/>
        <v>0.26143630103295623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1370</v>
      </c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2596</v>
      </c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160</v>
      </c>
      <c r="Q10" s="64"/>
      <c r="R10" s="69"/>
    </row>
    <row r="11" spans="1:21" ht="20.100000000000001" customHeight="1" thickBot="1" x14ac:dyDescent="0.25">
      <c r="A11" s="177" t="s">
        <v>18</v>
      </c>
      <c r="B11" s="178"/>
      <c r="C11" s="77">
        <f t="shared" ref="C11:H11" si="2">SUM(C6:C10)</f>
        <v>8000</v>
      </c>
      <c r="D11" s="78">
        <f t="shared" si="2"/>
        <v>7843</v>
      </c>
      <c r="E11" s="77">
        <f t="shared" si="2"/>
        <v>6500</v>
      </c>
      <c r="F11" s="78">
        <f t="shared" si="2"/>
        <v>6266</v>
      </c>
      <c r="G11" s="79">
        <f t="shared" si="2"/>
        <v>1500</v>
      </c>
      <c r="H11" s="80">
        <f t="shared" si="2"/>
        <v>1577</v>
      </c>
      <c r="I11" s="81"/>
      <c r="J11" s="82"/>
      <c r="K11" s="79">
        <f t="shared" ref="K11:P11" si="3">SUM(K6:K10)</f>
        <v>1300</v>
      </c>
      <c r="L11" s="80">
        <f t="shared" si="3"/>
        <v>1370</v>
      </c>
      <c r="M11" s="104">
        <f t="shared" si="3"/>
        <v>2550</v>
      </c>
      <c r="N11" s="83">
        <f t="shared" si="3"/>
        <v>2596</v>
      </c>
      <c r="O11" s="84">
        <f t="shared" si="3"/>
        <v>150</v>
      </c>
      <c r="P11" s="85">
        <f t="shared" si="3"/>
        <v>160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45" t="s">
        <v>20</v>
      </c>
      <c r="G13" s="146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7" t="s">
        <v>18</v>
      </c>
      <c r="B14" s="138"/>
      <c r="C14" s="89" t="s">
        <v>11</v>
      </c>
      <c r="D14" s="90" t="s">
        <v>12</v>
      </c>
      <c r="F14" s="147"/>
      <c r="G14" s="148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39" t="s">
        <v>24</v>
      </c>
      <c r="B15" s="140"/>
      <c r="C15" s="91">
        <f>G11+K11</f>
        <v>2800</v>
      </c>
      <c r="D15" s="92">
        <f>H11+L11</f>
        <v>2947</v>
      </c>
      <c r="F15" s="186" t="s">
        <v>25</v>
      </c>
      <c r="G15" s="187"/>
      <c r="H15" s="131">
        <v>3.0000000000000001E-3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1" t="s">
        <v>26</v>
      </c>
      <c r="B16" s="142"/>
      <c r="C16" s="95">
        <f>M11+O11</f>
        <v>2700</v>
      </c>
      <c r="D16" s="96">
        <f>N11+P11</f>
        <v>2756</v>
      </c>
      <c r="F16" s="188" t="s">
        <v>27</v>
      </c>
      <c r="G16" s="189"/>
      <c r="H16" s="134"/>
      <c r="I16" s="135"/>
      <c r="J16" s="136"/>
      <c r="L16" s="121" t="s">
        <v>28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3">
      <c r="A17" s="143" t="s">
        <v>29</v>
      </c>
      <c r="B17" s="144"/>
      <c r="C17" s="93">
        <f>C15-C16</f>
        <v>100</v>
      </c>
      <c r="D17" s="94">
        <f>D15-D16</f>
        <v>191</v>
      </c>
      <c r="F17" s="149" t="s">
        <v>30</v>
      </c>
      <c r="G17" s="150"/>
      <c r="H17" s="134">
        <v>7.0000000000000001E-3</v>
      </c>
      <c r="I17" s="135"/>
      <c r="J17" s="136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 x14ac:dyDescent="0.25">
      <c r="F18" s="202" t="s">
        <v>31</v>
      </c>
      <c r="G18" s="203"/>
      <c r="H18" s="128">
        <f>AVERAGE(H15:J17)</f>
        <v>5.0000000000000001E-3</v>
      </c>
      <c r="I18" s="129"/>
      <c r="J18" s="130"/>
      <c r="L18" s="117" t="s">
        <v>32</v>
      </c>
      <c r="M18" s="117"/>
      <c r="N18" s="117"/>
      <c r="O18" s="117"/>
      <c r="P18" s="97">
        <f>IF(R17=TRUE, 1, 0)</f>
        <v>1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70"/>
    </row>
    <row r="23" spans="1:18" ht="20.100000000000001" customHeight="1" x14ac:dyDescent="0.2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70"/>
    </row>
    <row r="24" spans="1:18" ht="20.100000000000001" customHeight="1" thickBo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99" t="s">
        <v>34</v>
      </c>
      <c r="B27" s="200"/>
      <c r="C27" s="200"/>
      <c r="D27" s="200"/>
      <c r="E27" s="200"/>
      <c r="F27" s="201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54" t="s">
        <v>35</v>
      </c>
      <c r="C28" s="155"/>
      <c r="D28" s="156" t="s">
        <v>36</v>
      </c>
      <c r="E28" s="157"/>
      <c r="F28" s="157"/>
      <c r="G28" s="158"/>
      <c r="H28" s="156" t="s">
        <v>37</v>
      </c>
      <c r="I28" s="158"/>
      <c r="J28" s="157" t="s">
        <v>38</v>
      </c>
      <c r="K28" s="157"/>
      <c r="L28" s="185" t="s">
        <v>6</v>
      </c>
      <c r="M28" s="185"/>
      <c r="N28" s="181" t="s">
        <v>7</v>
      </c>
      <c r="O28" s="182"/>
      <c r="P28" s="61" t="s">
        <v>39</v>
      </c>
    </row>
    <row r="29" spans="1:18" ht="18.75" customHeight="1" thickBot="1" x14ac:dyDescent="0.25">
      <c r="A29" s="62" t="s">
        <v>40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1"/>
      <c r="C30" s="151"/>
      <c r="D30" s="109"/>
      <c r="E30" s="110"/>
      <c r="F30" s="110"/>
      <c r="G30" s="111"/>
      <c r="H30" s="109"/>
      <c r="I30" s="111"/>
      <c r="J30" s="179"/>
      <c r="K30" s="180"/>
      <c r="L30" s="163"/>
      <c r="M30" s="164"/>
      <c r="N30" s="183"/>
      <c r="O30" s="184"/>
      <c r="P30" s="60">
        <f t="shared" si="4"/>
        <v>0</v>
      </c>
    </row>
    <row r="31" spans="1:18" ht="19.149999999999999" customHeight="1" thickBot="1" x14ac:dyDescent="0.25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2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DE1B20-DE15-4B3A-ADE1-4C6E88E7B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2025-12-30T15:08:22Z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