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298 - Richmond, VA/2 PROJECT DOCUMENTS/"/>
    </mc:Choice>
  </mc:AlternateContent>
  <xr:revisionPtr revIDLastSave="26" documentId="13_ncr:1_{1FC2F945-57B0-437C-842E-A47378DB8D59}" xr6:coauthVersionLast="47" xr6:coauthVersionMax="47" xr10:uidLastSave="{1BAA1BF9-A4F5-4E9A-8C0A-8F251107D1A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<sst xmlns="http://schemas.openxmlformats.org/spreadsheetml/2006/main" count="85" uniqueCount="53">
  <si>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</si>
  <si>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</si>
  <si>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</si>
  <si>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</si>
  <si>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</si>
  <si>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</si>
  <si>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</si>
  <si>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</si>
  <si>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</si>
  <si>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</si>
  <si>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</si>
  <si>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</si>
  <si>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</si>
  <si>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</si>
  <si>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</si>
  <si>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</si>
  <si>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</si>
  <si>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</si>
  <si>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</si>
  <si>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PLAY AREA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</si>
  <si>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</si>
  <si>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</si>
  <si>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</si>
  <si>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</si>
  <si>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</si>
  <si>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</si>
  <si>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</si>
  <si>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</si>
  <si>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</si>
  <si>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</si>
  <si>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</si>
  <si>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</si>
  <si>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</si>
  <si>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</si>
  <si>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</si>
  <si>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</si>
  <si>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</si>
  <si>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</si>
  <si>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</si>
  <si>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</si>
  <si>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</si>
  <si>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</si>
  <si>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</si>
  <si>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</si>
  <si>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</si>
  <si>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</si>
  <si>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</si>
  <si>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</si>
  <si>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</si>
  <si>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</si>
  <si>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</si>
  <si>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SIDE DINING</t>
  </si>
  <si>
    <t>MAIN 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</si>
</sst>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="80" zoomScaleNormal="85" zoomScaleSheetLayoutView="80" workbookViewId="0">
      <selection activeCell="B10" sqref="B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6850</v>
      </c>
      <c r="F6" s="24">
        <f t="shared" si="0"/>
        <v>0</v>
      </c>
      <c r="G6" s="25">
        <v>1650</v>
      </c>
      <c r="H6" s="26"/>
      <c r="I6" s="27">
        <f>G6/C6</f>
        <v>0.19411764705882353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15</v>
      </c>
      <c r="B7" s="71" t="s">
        <v>51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16</v>
      </c>
      <c r="B8" s="71" t="s">
        <v>52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17</v>
      </c>
      <c r="B9" s="71" t="s">
        <v>52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18</v>
      </c>
      <c r="B10" s="112" t="s">
        <v>19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20</v>
      </c>
      <c r="B11" s="71" t="s">
        <v>21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24</v>
      </c>
      <c r="B13" s="117" t="s">
        <v>25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00000000000001" customHeight="1" thickBot="1" x14ac:dyDescent="0.25">
      <c r="A14" s="129" t="s">
        <v>26</v>
      </c>
      <c r="B14" s="130"/>
      <c r="C14" s="74">
        <f t="shared" ref="C14:H14" si="6">SUM(C6:C13)</f>
        <v>19895</v>
      </c>
      <c r="D14" s="75">
        <f t="shared" si="6"/>
        <v>0</v>
      </c>
      <c r="E14" s="74">
        <f t="shared" si="6"/>
        <v>15595</v>
      </c>
      <c r="F14" s="75">
        <f t="shared" si="6"/>
        <v>0</v>
      </c>
      <c r="G14" s="76">
        <f t="shared" si="6"/>
        <v>4300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0</v>
      </c>
      <c r="O14" s="81">
        <f t="shared" si="7"/>
        <v>400</v>
      </c>
      <c r="P14" s="82">
        <f t="shared" si="7"/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27</v>
      </c>
      <c r="B16" s="83"/>
      <c r="C16" s="83"/>
      <c r="D16" s="83"/>
      <c r="F16" s="222" t="s">
        <v>28</v>
      </c>
      <c r="G16" s="223"/>
      <c r="H16" s="196" t="s">
        <v>29</v>
      </c>
      <c r="I16" s="197"/>
      <c r="J16" s="198"/>
      <c r="L16" s="95" t="s">
        <v>30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214" t="s">
        <v>26</v>
      </c>
      <c r="B17" s="215"/>
      <c r="C17" s="86" t="s">
        <v>11</v>
      </c>
      <c r="D17" s="87" t="s">
        <v>12</v>
      </c>
      <c r="F17" s="224"/>
      <c r="G17" s="225"/>
      <c r="H17" s="199"/>
      <c r="I17" s="200"/>
      <c r="J17" s="201"/>
      <c r="L17" s="193" t="s">
        <v>31</v>
      </c>
      <c r="M17" s="193"/>
      <c r="N17" s="193"/>
      <c r="O17" s="193"/>
      <c r="P17" s="98">
        <f>IF(R16=TRUE, 1, 0)</f>
        <v>1</v>
      </c>
    </row>
    <row r="18" spans="1:21" ht="18.75" customHeight="1" x14ac:dyDescent="0.2">
      <c r="A18" s="216" t="s">
        <v>32</v>
      </c>
      <c r="B18" s="217"/>
      <c r="C18" s="88">
        <f>G14+K14</f>
        <v>4300</v>
      </c>
      <c r="D18" s="89">
        <f>H14+L14</f>
        <v>0</v>
      </c>
      <c r="F18" s="143" t="s">
        <v>33</v>
      </c>
      <c r="G18" s="144"/>
      <c r="H18" s="205"/>
      <c r="I18" s="206"/>
      <c r="J18" s="207"/>
      <c r="L18" s="194"/>
      <c r="M18" s="194"/>
      <c r="N18" s="194"/>
      <c r="O18" s="19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18" t="s">
        <v>34</v>
      </c>
      <c r="B19" s="219"/>
      <c r="C19" s="92">
        <f>M14+O14</f>
        <v>3714</v>
      </c>
      <c r="D19" s="93">
        <f>N14+P14</f>
        <v>0</v>
      </c>
      <c r="F19" s="145" t="s">
        <v>35</v>
      </c>
      <c r="G19" s="146"/>
      <c r="H19" s="208"/>
      <c r="I19" s="209"/>
      <c r="J19" s="210"/>
      <c r="L19" s="195" t="s">
        <v>36</v>
      </c>
      <c r="M19" s="195"/>
      <c r="N19" s="195"/>
      <c r="O19" s="195"/>
      <c r="P19" s="99" t="e">
        <f>IF(R18=TRUE, 1, 0)</f>
        <v>#DIV/0!</v>
      </c>
    </row>
    <row r="20" spans="1:21" ht="18.75" customHeight="1" thickBot="1" x14ac:dyDescent="0.3">
      <c r="A20" s="220" t="s">
        <v>37</v>
      </c>
      <c r="B20" s="221"/>
      <c r="C20" s="90">
        <f>C18-C19</f>
        <v>586</v>
      </c>
      <c r="D20" s="91">
        <f>D18-D19</f>
        <v>0</v>
      </c>
      <c r="F20" s="161" t="s">
        <v>38</v>
      </c>
      <c r="G20" s="162"/>
      <c r="H20" s="211"/>
      <c r="I20" s="212"/>
      <c r="J20" s="213"/>
      <c r="L20" s="194"/>
      <c r="M20" s="194"/>
      <c r="N20" s="194"/>
      <c r="O20" s="194"/>
      <c r="P20" s="100"/>
      <c r="R20" s="1" t="e">
        <f>AND(H21&gt;=-0.02, H21&lt;=0.02)</f>
        <v>#DIV/0!</v>
      </c>
    </row>
    <row r="21" spans="1:21" ht="16.5" customHeight="1" thickBot="1" x14ac:dyDescent="0.25">
      <c r="F21" s="159" t="s">
        <v>39</v>
      </c>
      <c r="G21" s="160"/>
      <c r="H21" s="202" t="e">
        <f>AVERAGE(H18:J20)</f>
        <v>#DIV/0!</v>
      </c>
      <c r="I21" s="203"/>
      <c r="J21" s="204"/>
      <c r="L21" s="191" t="s">
        <v>40</v>
      </c>
      <c r="M21" s="191"/>
      <c r="N21" s="191"/>
      <c r="O21" s="191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41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25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156" t="s">
        <v>42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9</v>
      </c>
      <c r="B31" s="183" t="s">
        <v>43</v>
      </c>
      <c r="C31" s="184"/>
      <c r="D31" s="137" t="s">
        <v>44</v>
      </c>
      <c r="E31" s="139"/>
      <c r="F31" s="139"/>
      <c r="G31" s="138"/>
      <c r="H31" s="137" t="s">
        <v>45</v>
      </c>
      <c r="I31" s="138"/>
      <c r="J31" s="139" t="s">
        <v>46</v>
      </c>
      <c r="K31" s="139"/>
      <c r="L31" s="140" t="s">
        <v>6</v>
      </c>
      <c r="M31" s="140"/>
      <c r="N31" s="135" t="s">
        <v>7</v>
      </c>
      <c r="O31" s="136"/>
      <c r="P31" s="58" t="s">
        <v>47</v>
      </c>
    </row>
    <row r="32" spans="1:21" ht="18.75" customHeight="1" thickBot="1" x14ac:dyDescent="0.25">
      <c r="A32" s="59" t="s">
        <v>48</v>
      </c>
      <c r="B32" s="181" t="s">
        <v>49</v>
      </c>
      <c r="C32" s="182"/>
      <c r="D32" s="174"/>
      <c r="E32" s="187"/>
      <c r="F32" s="187"/>
      <c r="G32" s="175"/>
      <c r="H32" s="174" t="s">
        <v>50</v>
      </c>
      <c r="I32" s="175"/>
      <c r="J32" s="176" t="s">
        <v>50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25">
      <c r="A33" s="60" t="s">
        <v>48</v>
      </c>
      <c r="B33" s="180" t="s">
        <v>49</v>
      </c>
      <c r="C33" s="180"/>
      <c r="D33" s="141"/>
      <c r="E33" s="188"/>
      <c r="F33" s="188"/>
      <c r="G33" s="142"/>
      <c r="H33" s="141" t="s">
        <v>50</v>
      </c>
      <c r="I33" s="142"/>
      <c r="J33" s="131" t="s">
        <v>50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25">
      <c r="A34" s="60" t="s">
        <v>48</v>
      </c>
      <c r="B34" s="180" t="s">
        <v>49</v>
      </c>
      <c r="C34" s="180"/>
      <c r="D34" s="141"/>
      <c r="E34" s="188"/>
      <c r="F34" s="188"/>
      <c r="G34" s="142"/>
      <c r="H34" s="141" t="s">
        <v>50</v>
      </c>
      <c r="I34" s="142"/>
      <c r="J34" s="131" t="s">
        <v>50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149999999999999" customHeight="1" x14ac:dyDescent="0.2">
      <c r="A35" s="60" t="s">
        <v>48</v>
      </c>
      <c r="B35" s="185" t="s">
        <v>49</v>
      </c>
      <c r="C35" s="186"/>
      <c r="D35" s="141"/>
      <c r="E35" s="188"/>
      <c r="F35" s="188"/>
      <c r="G35" s="142"/>
      <c r="H35" s="141" t="s">
        <v>50</v>
      </c>
      <c r="I35" s="142"/>
      <c r="J35" s="141" t="s">
        <v>50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9861D7-08E2-4436-B09C-1C3304B86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D2910-40E8-433F-99E8-2E20BD52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92062B-0A53-4081-A317-34CE09A85D1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2022-08-17T15:41:44Z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