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2EAAB45A-5CD4-4F14-BF29-A63662557C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<sst xmlns="http://schemas.openxmlformats.org/spreadsheetml/2006/main" count="72" uniqueCount="45">
  <si>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</si>
  <si>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</si>
  <si>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</si>
  <si>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</si>
  <si>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</si>
  <si>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</si>
  <si>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</si>
  <si>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</si>
  <si>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</si>
  <si>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</si>
  <si>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</si>
  <si>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</si>
  <si>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</si>
  <si>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</si>
  <si>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</si>
  <si>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</si>
  <si>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</si>
  <si>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</si>
  <si>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</si>
  <si>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</si>
  <si>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</si>
  <si>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</si>
  <si>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</si>
  <si>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</si>
  <si>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</si>
  <si>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</si>
  <si>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</si>
  <si>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</si>
  <si>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</si>
  <si>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</si>
  <si>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</si>
  <si>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</si>
  <si>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</si>
  <si>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</si>
  <si>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</si>
  <si>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</si>
  <si>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</si>
  <si>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</si>
  <si>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</si>
  <si>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</si>
  <si>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</si>
  <si>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EXAM/DENTAL</t>
  </si>
  <si>
    <t>RECEPT/TRMNT</t>
  </si>
  <si>
    <t>EXAM/OFFICES</t>
  </si>
  <si>
    <t>EXAM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</si>
</sst>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28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41</v>
      </c>
      <c r="C6" s="23">
        <v>1200</v>
      </c>
      <c r="D6" s="24">
        <v>1250</v>
      </c>
      <c r="E6" s="23">
        <f t="shared" ref="E6:F7" si="0">C6-G6</f>
        <v>1095</v>
      </c>
      <c r="F6" s="24">
        <f t="shared" si="0"/>
        <v>1139</v>
      </c>
      <c r="G6" s="25">
        <v>105</v>
      </c>
      <c r="H6" s="26">
        <v>111</v>
      </c>
      <c r="I6" s="27">
        <f>G6/C6</f>
        <v>8.7499999999999994E-2</v>
      </c>
      <c r="J6" s="28">
        <f>H6/D6</f>
        <v>8.8800000000000004E-2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42</v>
      </c>
      <c r="C7" s="35">
        <v>3000</v>
      </c>
      <c r="D7" s="36">
        <v>2576</v>
      </c>
      <c r="E7" s="35">
        <f t="shared" si="0"/>
        <v>2705</v>
      </c>
      <c r="F7" s="36">
        <f t="shared" si="0"/>
        <v>2275</v>
      </c>
      <c r="G7" s="37">
        <v>295</v>
      </c>
      <c r="H7" s="38">
        <v>301</v>
      </c>
      <c r="I7" s="39">
        <f t="shared" ref="I7:J7" si="1">G7/C7</f>
        <v>9.8333333333333328E-2</v>
      </c>
      <c r="J7" s="40">
        <f t="shared" si="1"/>
        <v>0.11684782608695653</v>
      </c>
      <c r="K7" s="41"/>
      <c r="L7" s="42"/>
      <c r="M7" s="43"/>
      <c r="N7" s="44"/>
      <c r="O7" s="45"/>
      <c r="P7" s="46">
        <v>61</v>
      </c>
      <c r="Q7" s="61"/>
      <c r="R7" s="66"/>
    </row>
    <row r="8" spans="1:21" ht="20.100000000000001" customHeight="1" x14ac:dyDescent="0.25">
      <c r="A8" s="73" t="s">
        <v>29</v>
      </c>
      <c r="B8" s="71" t="s">
        <v>43</v>
      </c>
      <c r="C8" s="35">
        <v>1200</v>
      </c>
      <c r="D8" s="36">
        <v>1232</v>
      </c>
      <c r="E8" s="35">
        <f t="shared" ref="E8" si="2">C8-G8</f>
        <v>980</v>
      </c>
      <c r="F8" s="36">
        <f t="shared" ref="F8" si="3">D8-H8</f>
        <v>1019</v>
      </c>
      <c r="G8" s="37">
        <v>220</v>
      </c>
      <c r="H8" s="38">
        <v>213</v>
      </c>
      <c r="I8" s="39">
        <f t="shared" ref="I8" si="4">G8/C8</f>
        <v>0.18333333333333332</v>
      </c>
      <c r="J8" s="40">
        <f t="shared" ref="J8" si="5">H8/D8</f>
        <v>0.1728896103896104</v>
      </c>
      <c r="K8" s="41"/>
      <c r="L8" s="42"/>
      <c r="M8" s="43"/>
      <c r="N8" s="44"/>
      <c r="O8" s="45"/>
      <c r="P8" s="46">
        <v>51</v>
      </c>
      <c r="Q8" s="61"/>
      <c r="R8" s="66"/>
    </row>
    <row r="9" spans="1:21" ht="20.100000000000001" customHeight="1" x14ac:dyDescent="0.25">
      <c r="A9" s="73" t="s">
        <v>10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450</v>
      </c>
      <c r="P9" s="51">
        <v>450</v>
      </c>
      <c r="Q9" s="61"/>
      <c r="R9" s="66"/>
    </row>
    <row r="10" spans="1:21" ht="20.100000000000001" customHeight="1" thickBot="1" x14ac:dyDescent="0.3">
      <c r="A10" s="73" t="s">
        <v>11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275</v>
      </c>
      <c r="P10" s="51">
        <v>281</v>
      </c>
      <c r="Q10" s="61"/>
      <c r="R10" s="66"/>
    </row>
    <row r="11" spans="1:21" ht="20.100000000000001" customHeight="1" thickBot="1" x14ac:dyDescent="0.3">
      <c r="A11" s="102" t="s">
        <v>30</v>
      </c>
      <c r="B11" s="103"/>
      <c r="C11" s="74">
        <f t="shared" ref="C11:H11" si="6">SUM(C6:C10)</f>
        <v>5400</v>
      </c>
      <c r="D11" s="75">
        <f t="shared" si="6"/>
        <v>5058</v>
      </c>
      <c r="E11" s="74">
        <f t="shared" si="6"/>
        <v>4780</v>
      </c>
      <c r="F11" s="75">
        <f t="shared" si="6"/>
        <v>4433</v>
      </c>
      <c r="G11" s="76">
        <f t="shared" si="6"/>
        <v>620</v>
      </c>
      <c r="H11" s="77">
        <f t="shared" si="6"/>
        <v>625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0</v>
      </c>
      <c r="N11" s="80">
        <f t="shared" si="7"/>
        <v>0</v>
      </c>
      <c r="O11" s="81">
        <f t="shared" si="7"/>
        <v>725</v>
      </c>
      <c r="P11" s="82">
        <f t="shared" si="7"/>
        <v>843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31</v>
      </c>
      <c r="B13" s="83"/>
      <c r="C13" s="83"/>
      <c r="D13" s="83"/>
      <c r="F13" s="195" t="s">
        <v>12</v>
      </c>
      <c r="G13" s="196"/>
      <c r="H13" s="169" t="s">
        <v>34</v>
      </c>
      <c r="I13" s="170"/>
      <c r="J13" s="171"/>
      <c r="L13" s="95" t="s">
        <v>36</v>
      </c>
      <c r="M13" s="84"/>
      <c r="N13" s="84"/>
      <c r="O13" s="84"/>
      <c r="P13" s="84"/>
      <c r="R13" s="1" t="b">
        <f>T13=U13</f>
        <v>1</v>
      </c>
      <c r="T13" s="1" t="b">
        <f>C17&lt;0</f>
        <v>1</v>
      </c>
      <c r="U13" s="1" t="b">
        <f>D17&lt;0</f>
        <v>1</v>
      </c>
    </row>
    <row r="14" spans="1:21" ht="18.75" customHeight="1" thickBot="1" x14ac:dyDescent="0.3">
      <c r="A14" s="187" t="s">
        <v>30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39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33</v>
      </c>
      <c r="B15" s="190"/>
      <c r="C15" s="88">
        <f>G11+K11</f>
        <v>620</v>
      </c>
      <c r="D15" s="89">
        <f>H11+L11</f>
        <v>625</v>
      </c>
      <c r="F15" s="118" t="s">
        <v>13</v>
      </c>
      <c r="G15" s="119"/>
      <c r="H15" s="178">
        <v>-1.6999999999999999E-3</v>
      </c>
      <c r="I15" s="179"/>
      <c r="J15" s="180"/>
      <c r="L15" s="167"/>
      <c r="M15" s="167"/>
      <c r="N15" s="167"/>
      <c r="O15" s="167"/>
      <c r="P15" s="100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3">
      <c r="A16" s="191" t="s">
        <v>32</v>
      </c>
      <c r="B16" s="192"/>
      <c r="C16" s="92">
        <f>M11+O11</f>
        <v>725</v>
      </c>
      <c r="D16" s="93">
        <f>N11+P11</f>
        <v>843</v>
      </c>
      <c r="F16" s="120" t="s">
        <v>14</v>
      </c>
      <c r="G16" s="121"/>
      <c r="H16" s="181">
        <v>-4.1999999999999997E-3</v>
      </c>
      <c r="I16" s="182"/>
      <c r="J16" s="183"/>
      <c r="L16" s="168" t="s">
        <v>37</v>
      </c>
      <c r="M16" s="168"/>
      <c r="N16" s="168"/>
      <c r="O16" s="168"/>
      <c r="P16" s="99">
        <f>IF(R15=TRUE, 1, 0)</f>
        <v>1</v>
      </c>
    </row>
    <row r="17" spans="1:18" ht="18.75" customHeight="1" thickBot="1" x14ac:dyDescent="0.35">
      <c r="A17" s="193" t="s">
        <v>18</v>
      </c>
      <c r="B17" s="194"/>
      <c r="C17" s="90">
        <f>C15-C16</f>
        <v>-105</v>
      </c>
      <c r="D17" s="91">
        <f>D15-D16</f>
        <v>-218</v>
      </c>
      <c r="F17" s="199" t="s">
        <v>15</v>
      </c>
      <c r="G17" s="200"/>
      <c r="H17" s="184">
        <v>-1.1000000000000001E-3</v>
      </c>
      <c r="I17" s="185"/>
      <c r="J17" s="186"/>
      <c r="L17" s="167"/>
      <c r="M17" s="167"/>
      <c r="N17" s="167"/>
      <c r="O17" s="167"/>
      <c r="P17" s="100"/>
      <c r="R17" s="1" t="b">
        <f>AND(H18&gt;=-0.02, H18&lt;=0.02)</f>
        <v>1</v>
      </c>
    </row>
    <row r="18" spans="1:18" ht="16.5" customHeight="1" thickBot="1" x14ac:dyDescent="0.3">
      <c r="F18" s="134" t="s">
        <v>16</v>
      </c>
      <c r="G18" s="135"/>
      <c r="H18" s="175">
        <f>AVERAGE(H15:J17)</f>
        <v>-2.3333333333333335E-3</v>
      </c>
      <c r="I18" s="176"/>
      <c r="J18" s="177"/>
      <c r="L18" s="164" t="s">
        <v>38</v>
      </c>
      <c r="M18" s="164"/>
      <c r="N18" s="164"/>
      <c r="O18" s="164"/>
      <c r="P18" s="94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19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6</v>
      </c>
      <c r="B28" s="157" t="s">
        <v>24</v>
      </c>
      <c r="C28" s="158"/>
      <c r="D28" s="112" t="s">
        <v>23</v>
      </c>
      <c r="E28" s="114"/>
      <c r="F28" s="114"/>
      <c r="G28" s="113"/>
      <c r="H28" s="112" t="s">
        <v>20</v>
      </c>
      <c r="I28" s="113"/>
      <c r="J28" s="114" t="s">
        <v>21</v>
      </c>
      <c r="K28" s="114"/>
      <c r="L28" s="115" t="s">
        <v>3</v>
      </c>
      <c r="M28" s="115"/>
      <c r="N28" s="108" t="s">
        <v>4</v>
      </c>
      <c r="O28" s="109"/>
      <c r="P28" s="58" t="s">
        <v>22</v>
      </c>
    </row>
    <row r="29" spans="1:18" ht="18.75" customHeight="1" thickBot="1" x14ac:dyDescent="0.3">
      <c r="A29" s="59" t="s">
        <v>25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8">L29-N29</f>
        <v>0</v>
      </c>
    </row>
    <row r="30" spans="1:18" ht="18.75" customHeight="1" thickBot="1" x14ac:dyDescent="0.3">
      <c r="A30" s="60" t="s">
        <v>25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8"/>
        <v>0</v>
      </c>
    </row>
    <row r="31" spans="1:18" ht="19.2" customHeight="1" thickBot="1" x14ac:dyDescent="0.3">
      <c r="A31" s="60" t="s">
        <v>25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8"/>
        <v>0</v>
      </c>
    </row>
    <row r="32" spans="1:18" ht="19.5" customHeight="1" thickBot="1" x14ac:dyDescent="0.3">
      <c r="A32" s="59" t="s">
        <v>25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59" t="s">
        <v>25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8.75" customHeight="1" x14ac:dyDescent="0.25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D6F426-66ED-4B5B-9B69-6238D7E9C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2023-08-10T16:13:29Z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