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DAVENPORT KIMBERLY, IA\"/>
    </mc:Choice>
  </mc:AlternateContent>
  <xr:revisionPtr revIDLastSave="0" documentId="8_{0C83E22A-5418-480B-A499-11B97F5F5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<sst xmlns="http://schemas.openxmlformats.org/spreadsheetml/2006/main" count="73" uniqueCount="52">
  <si>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</si>
  <si>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</si>
  <si>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</si>
  <si>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</si>
  <si>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</si>
  <si>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</si>
  <si>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</si>
  <si>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</si>
  <si>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</si>
  <si>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</si>
  <si>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</si>
  <si>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</si>
  <si>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</si>
  <si>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</si>
  <si>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</si>
  <si>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</si>
  <si>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</si>
  <si>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</si>
  <si>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</si>
  <si>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</si>
  <si>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</si>
  <si>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</si>
  <si>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</si>
  <si>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</si>
  <si>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</si>
  <si>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</si>
  <si>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</si>
  <si>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</si>
  <si>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</si>
  <si>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</si>
  <si>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</si>
  <si>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</si>
  <si>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</si>
  <si>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</si>
  <si>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</si>
  <si>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</si>
  <si>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</si>
  <si>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</si>
  <si>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</si>
  <si>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</si>
  <si>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</si>
  <si>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</si>
  <si>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</si>
  <si>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</si>
  <si>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</si>
  <si>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</si>
  <si>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</si>
  <si>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</si>
  <si>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</si>
  <si>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HD1</t>
  </si>
  <si>
    <t>HD2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</si>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</sst>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H19" sqref="H19:J19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39" t="s">
        <v>1</v>
      </c>
      <c r="F4" s="138"/>
      <c r="G4" s="174" t="s">
        <v>2</v>
      </c>
      <c r="H4" s="175"/>
      <c r="I4" s="166" t="s">
        <v>29</v>
      </c>
      <c r="J4" s="167"/>
      <c r="K4" s="172" t="s">
        <v>3</v>
      </c>
      <c r="L4" s="173"/>
      <c r="M4" s="170" t="s">
        <v>4</v>
      </c>
      <c r="N4" s="171"/>
      <c r="O4" s="170" t="s">
        <v>40</v>
      </c>
      <c r="P4" s="17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27</v>
      </c>
      <c r="B6" s="73" t="s">
        <v>46</v>
      </c>
      <c r="C6" s="23">
        <v>3400</v>
      </c>
      <c r="D6" s="24">
        <v>3416</v>
      </c>
      <c r="E6" s="23">
        <f t="shared" ref="E6:F7" si="0">C6-G6</f>
        <v>2450</v>
      </c>
      <c r="F6" s="24">
        <f t="shared" si="0"/>
        <v>2425</v>
      </c>
      <c r="G6" s="25">
        <v>950</v>
      </c>
      <c r="H6" s="26">
        <v>991</v>
      </c>
      <c r="I6" s="27">
        <f>G6/C6</f>
        <v>0.27941176470588236</v>
      </c>
      <c r="J6" s="28">
        <f>H6/D6</f>
        <v>0.29010538641686184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28</v>
      </c>
      <c r="B7" s="74" t="s">
        <v>47</v>
      </c>
      <c r="C7" s="35">
        <v>4000</v>
      </c>
      <c r="D7" s="36">
        <v>4034</v>
      </c>
      <c r="E7" s="35">
        <f t="shared" si="0"/>
        <v>2850</v>
      </c>
      <c r="F7" s="36">
        <f t="shared" si="0"/>
        <v>2868</v>
      </c>
      <c r="G7" s="37">
        <v>1150</v>
      </c>
      <c r="H7" s="38">
        <v>1166</v>
      </c>
      <c r="I7" s="39">
        <f t="shared" ref="I7:J7" si="1">G7/C7</f>
        <v>0.28749999999999998</v>
      </c>
      <c r="J7" s="40">
        <f t="shared" si="1"/>
        <v>0.28904313336638571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41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1950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3224</v>
      </c>
      <c r="O9" s="45"/>
      <c r="P9" s="46"/>
      <c r="Q9" s="64"/>
      <c r="R9" s="69"/>
    </row>
    <row r="10" spans="1:21" ht="20.100000000000001" customHeight="1" x14ac:dyDescent="0.2">
      <c r="A10" s="113" t="s">
        <v>51</v>
      </c>
      <c r="B10" s="74" t="s">
        <v>41</v>
      </c>
      <c r="C10" s="114"/>
      <c r="D10" s="115"/>
      <c r="E10" s="114"/>
      <c r="F10" s="115"/>
      <c r="G10" s="116"/>
      <c r="H10" s="117"/>
      <c r="I10" s="118"/>
      <c r="J10" s="117"/>
      <c r="K10" s="116"/>
      <c r="L10" s="117"/>
      <c r="M10" s="119">
        <v>600</v>
      </c>
      <c r="N10" s="120">
        <v>615</v>
      </c>
      <c r="O10" s="121"/>
      <c r="P10" s="122"/>
      <c r="Q10" s="64"/>
      <c r="R10" s="69"/>
    </row>
    <row r="11" spans="1:21" ht="20.100000000000001" customHeight="1" thickBot="1" x14ac:dyDescent="0.25">
      <c r="A11" s="86" t="s">
        <v>12</v>
      </c>
      <c r="B11" s="87" t="s">
        <v>42</v>
      </c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>
        <v>150</v>
      </c>
      <c r="P11" s="56">
        <v>157</v>
      </c>
      <c r="Q11" s="64"/>
      <c r="R11" s="69"/>
    </row>
    <row r="12" spans="1:21" ht="20.100000000000001" customHeight="1" thickBot="1" x14ac:dyDescent="0.25">
      <c r="A12" s="134" t="s">
        <v>30</v>
      </c>
      <c r="B12" s="135"/>
      <c r="C12" s="77">
        <f t="shared" ref="C12:H12" si="2">SUM(C6:C11)</f>
        <v>7400</v>
      </c>
      <c r="D12" s="78">
        <f t="shared" si="2"/>
        <v>7450</v>
      </c>
      <c r="E12" s="77">
        <f t="shared" si="2"/>
        <v>5300</v>
      </c>
      <c r="F12" s="78">
        <f t="shared" si="2"/>
        <v>5293</v>
      </c>
      <c r="G12" s="79">
        <f t="shared" si="2"/>
        <v>2100</v>
      </c>
      <c r="H12" s="80">
        <f t="shared" si="2"/>
        <v>2157</v>
      </c>
      <c r="I12" s="81"/>
      <c r="J12" s="82"/>
      <c r="K12" s="79">
        <f t="shared" ref="K12:P12" si="3">SUM(K6:K11)</f>
        <v>1950</v>
      </c>
      <c r="L12" s="80">
        <f t="shared" si="3"/>
        <v>1950</v>
      </c>
      <c r="M12" s="112">
        <f t="shared" si="3"/>
        <v>3800</v>
      </c>
      <c r="N12" s="83">
        <f t="shared" si="3"/>
        <v>3839</v>
      </c>
      <c r="O12" s="84">
        <f t="shared" si="3"/>
        <v>150</v>
      </c>
      <c r="P12" s="85">
        <f t="shared" si="3"/>
        <v>157</v>
      </c>
      <c r="Q12" s="52"/>
      <c r="R12" s="69"/>
    </row>
    <row r="13" spans="1:21" ht="20.100000000000001" customHeight="1" thickBot="1" x14ac:dyDescent="0.25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25">
      <c r="A14" s="107" t="s">
        <v>31</v>
      </c>
      <c r="B14" s="94"/>
      <c r="C14" s="94"/>
      <c r="D14" s="94"/>
      <c r="F14" s="162" t="s">
        <v>14</v>
      </c>
      <c r="G14" s="163"/>
      <c r="H14" s="183" t="s">
        <v>34</v>
      </c>
      <c r="I14" s="184"/>
      <c r="J14" s="185"/>
      <c r="L14" s="106" t="s">
        <v>36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01" t="s">
        <v>30</v>
      </c>
      <c r="B15" s="202"/>
      <c r="C15" s="97" t="s">
        <v>7</v>
      </c>
      <c r="D15" s="98" t="s">
        <v>8</v>
      </c>
      <c r="F15" s="164"/>
      <c r="G15" s="165"/>
      <c r="H15" s="186"/>
      <c r="I15" s="187"/>
      <c r="J15" s="188"/>
      <c r="L15" s="180" t="s">
        <v>39</v>
      </c>
      <c r="M15" s="180"/>
      <c r="N15" s="180"/>
      <c r="O15" s="180"/>
      <c r="P15" s="109">
        <f>IF(R14=TRUE, 1, 0)</f>
        <v>1</v>
      </c>
    </row>
    <row r="16" spans="1:21" ht="18.75" customHeight="1" x14ac:dyDescent="0.2">
      <c r="A16" s="203" t="s">
        <v>33</v>
      </c>
      <c r="B16" s="204"/>
      <c r="C16" s="99">
        <f>G12+K12</f>
        <v>4050</v>
      </c>
      <c r="D16" s="100">
        <f>H12+L12</f>
        <v>4107</v>
      </c>
      <c r="F16" s="142" t="s">
        <v>15</v>
      </c>
      <c r="G16" s="143"/>
      <c r="H16" s="192">
        <v>4.0000000000000001E-3</v>
      </c>
      <c r="I16" s="193"/>
      <c r="J16" s="194"/>
      <c r="L16" s="181"/>
      <c r="M16" s="181"/>
      <c r="N16" s="181"/>
      <c r="O16" s="181"/>
      <c r="P16" s="11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5" t="s">
        <v>32</v>
      </c>
      <c r="B17" s="206"/>
      <c r="C17" s="103">
        <f>M12+O12</f>
        <v>3950</v>
      </c>
      <c r="D17" s="104">
        <f>N12+P12</f>
        <v>3996</v>
      </c>
      <c r="F17" s="144" t="s">
        <v>16</v>
      </c>
      <c r="G17" s="145"/>
      <c r="H17" s="195">
        <v>2E-3</v>
      </c>
      <c r="I17" s="196"/>
      <c r="J17" s="197"/>
      <c r="L17" s="182" t="s">
        <v>37</v>
      </c>
      <c r="M17" s="182"/>
      <c r="N17" s="182"/>
      <c r="O17" s="182"/>
      <c r="P17" s="110">
        <f>IF(R16=TRUE, 1, 0)</f>
        <v>1</v>
      </c>
    </row>
    <row r="18" spans="1:18" ht="18.75" customHeight="1" thickBot="1" x14ac:dyDescent="0.3">
      <c r="A18" s="207" t="s">
        <v>20</v>
      </c>
      <c r="B18" s="208"/>
      <c r="C18" s="101">
        <f>C16-C17</f>
        <v>100</v>
      </c>
      <c r="D18" s="102">
        <f>D16-D17</f>
        <v>111</v>
      </c>
      <c r="F18" s="176" t="s">
        <v>17</v>
      </c>
      <c r="G18" s="177"/>
      <c r="H18" s="198">
        <v>2E-3</v>
      </c>
      <c r="I18" s="199"/>
      <c r="J18" s="200"/>
      <c r="L18" s="181"/>
      <c r="M18" s="181"/>
      <c r="N18" s="181"/>
      <c r="O18" s="181"/>
      <c r="P18" s="111"/>
      <c r="R18" s="1" t="b">
        <f>AND(H19&gt;=-0.02, H19&lt;=0.02)</f>
        <v>1</v>
      </c>
    </row>
    <row r="19" spans="1:18" ht="16.5" customHeight="1" thickBot="1" x14ac:dyDescent="0.25">
      <c r="F19" s="158" t="s">
        <v>18</v>
      </c>
      <c r="G19" s="159"/>
      <c r="H19" s="189">
        <f>AVERAGE(H16:J18)</f>
        <v>2.6666666666666666E-3</v>
      </c>
      <c r="I19" s="190"/>
      <c r="J19" s="191"/>
      <c r="L19" s="178" t="s">
        <v>38</v>
      </c>
      <c r="M19" s="178"/>
      <c r="N19" s="178"/>
      <c r="O19" s="178"/>
      <c r="P19" s="105">
        <f>IF(R18=TRUE, 1, 0)</f>
        <v>1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8"/>
      <c r="M20" s="178"/>
      <c r="N20" s="178"/>
      <c r="O20" s="178"/>
      <c r="P20" s="108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70"/>
    </row>
    <row r="24" spans="1:18" ht="20.100000000000001" customHeight="1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70"/>
    </row>
    <row r="25" spans="1:18" ht="20.100000000000001" customHeight="1" thickBot="1" x14ac:dyDescent="0.2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55" t="s">
        <v>21</v>
      </c>
      <c r="B28" s="156"/>
      <c r="C28" s="156"/>
      <c r="D28" s="156"/>
      <c r="E28" s="156"/>
      <c r="F28" s="157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25">
      <c r="A29" s="5" t="s">
        <v>6</v>
      </c>
      <c r="B29" s="160" t="s">
        <v>26</v>
      </c>
      <c r="C29" s="161"/>
      <c r="D29" s="138" t="s">
        <v>25</v>
      </c>
      <c r="E29" s="140"/>
      <c r="F29" s="140"/>
      <c r="G29" s="139"/>
      <c r="H29" s="138" t="s">
        <v>22</v>
      </c>
      <c r="I29" s="139"/>
      <c r="J29" s="140" t="s">
        <v>23</v>
      </c>
      <c r="K29" s="140"/>
      <c r="L29" s="141" t="s">
        <v>3</v>
      </c>
      <c r="M29" s="141"/>
      <c r="N29" s="136" t="s">
        <v>4</v>
      </c>
      <c r="O29" s="137"/>
      <c r="P29" s="62" t="s">
        <v>24</v>
      </c>
    </row>
    <row r="30" spans="1:18" ht="18.75" customHeight="1" thickBot="1" x14ac:dyDescent="0.25">
      <c r="A30" s="63" t="s">
        <v>49</v>
      </c>
      <c r="B30" s="125" t="s">
        <v>43</v>
      </c>
      <c r="C30" s="126"/>
      <c r="D30" s="127" t="s">
        <v>48</v>
      </c>
      <c r="E30" s="128"/>
      <c r="F30" s="128"/>
      <c r="G30" s="129"/>
      <c r="H30" s="127" t="s">
        <v>44</v>
      </c>
      <c r="I30" s="129"/>
      <c r="J30" s="130" t="s">
        <v>45</v>
      </c>
      <c r="K30" s="131"/>
      <c r="L30" s="132">
        <v>1950</v>
      </c>
      <c r="M30" s="133"/>
      <c r="N30" s="123">
        <v>3200</v>
      </c>
      <c r="O30" s="124"/>
      <c r="P30" s="61">
        <f t="shared" ref="P30" si="4">L30-N30</f>
        <v>-1250</v>
      </c>
    </row>
    <row r="31" spans="1:18" ht="18.75" customHeight="1" x14ac:dyDescent="0.2">
      <c r="A31" s="63" t="s">
        <v>50</v>
      </c>
      <c r="B31" s="125" t="s">
        <v>43</v>
      </c>
      <c r="C31" s="126"/>
      <c r="D31" s="127"/>
      <c r="E31" s="128"/>
      <c r="F31" s="128"/>
      <c r="G31" s="129"/>
      <c r="H31" s="127"/>
      <c r="I31" s="129"/>
      <c r="J31" s="130"/>
      <c r="K31" s="131"/>
      <c r="L31" s="132"/>
      <c r="M31" s="133"/>
      <c r="N31" s="123">
        <v>600</v>
      </c>
      <c r="O31" s="124"/>
      <c r="P31" s="61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</sheetData>
  <mergeCells count="46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N31:O31"/>
    <mergeCell ref="B31:C31"/>
    <mergeCell ref="D31:G31"/>
    <mergeCell ref="H31:I31"/>
    <mergeCell ref="J31:K31"/>
    <mergeCell ref="L31:M31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2023-11-12T17:53:47Z</dcterms:modified>
</cp:coreProperties>
</file>