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9977417-9222-4223-AE8E-696DEB6A5C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C21" i="1"/>
  <c r="C20" i="1"/>
  <c r="P35" i="1"/>
  <c r="O16" i="1"/>
  <c r="C22" i="1" s="1"/>
  <c r="T18" i="1" s="1"/>
  <c r="M16" i="1"/>
  <c r="L16" i="1"/>
  <c r="K16" i="1"/>
  <c r="H16" i="1"/>
  <c r="G16" i="1"/>
  <c r="D16" i="1"/>
  <c r="C16" i="1"/>
  <c r="E9" i="1"/>
  <c r="F9" i="1"/>
  <c r="I9" i="1"/>
  <c r="J9" i="1"/>
  <c r="E10" i="1"/>
  <c r="F10" i="1"/>
  <c r="I10" i="1"/>
  <c r="J10" i="1"/>
  <c r="E11" i="1"/>
  <c r="F11" i="1"/>
  <c r="I11" i="1"/>
  <c r="J11" i="1"/>
  <c r="P16" i="1"/>
  <c r="D22" i="1" s="1"/>
  <c r="N16" i="1"/>
  <c r="H23" i="1"/>
  <c r="P37" i="1"/>
  <c r="P36" i="1"/>
  <c r="P34" i="1"/>
  <c r="T20" i="1"/>
  <c r="R22" i="1"/>
  <c r="P23" i="1"/>
  <c r="J8" i="1"/>
  <c r="I8" i="1"/>
  <c r="F8" i="1"/>
  <c r="E8" i="1"/>
  <c r="J7" i="1"/>
  <c r="J6" i="1"/>
  <c r="I7" i="1"/>
  <c r="I6" i="1"/>
  <c r="F7" i="1"/>
  <c r="E7" i="1"/>
  <c r="F6" i="1"/>
  <c r="F16" i="1"/>
  <c r="E6" i="1"/>
  <c r="E16" i="1"/>
  <c r="U20" i="1" l="1"/>
  <c r="R20" i="1" s="1"/>
  <c r="P21" i="1" s="1"/>
  <c r="U18" i="1"/>
  <c r="R18" i="1" s="1"/>
  <c r="P19" i="1" s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<sst xmlns="http://schemas.openxmlformats.org/spreadsheetml/2006/main" count="89" uniqueCount="58">
  <si>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</si>
  <si>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</si>
  <si>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</si>
  <si>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</si>
  <si>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</si>
  <si>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</si>
  <si>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</si>
  <si>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</si>
  <si>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</si>
  <si>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</si>
  <si>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</si>
  <si>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</si>
  <si>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</si>
  <si>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</si>
  <si>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</si>
  <si>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</si>
  <si>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</si>
  <si>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</si>
  <si>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</si>
  <si>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</si>
  <si>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</si>
  <si>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</si>
  <si>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</si>
  <si>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</si>
  <si>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</si>
  <si>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</si>
  <si>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</si>
  <si>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</si>
  <si>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</si>
  <si>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</si>
  <si>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</si>
  <si>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</si>
  <si>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</si>
  <si>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</si>
  <si>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</si>
  <si>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</si>
  <si>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</si>
  <si>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</si>
  <si>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</si>
  <si>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</si>
  <si>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</si>
  <si>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</si>
  <si>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</si>
  <si>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</si>
  <si>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</si>
  <si>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</si>
  <si>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</si>
  <si>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</si>
  <si>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</si>
  <si>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</si>
  <si>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</si>
  <si>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 NORTH</t>
  </si>
  <si>
    <t>DINING B SOUTH</t>
  </si>
  <si>
    <t>PLAYGROUND</t>
  </si>
  <si>
    <t>MULTI-PURPOSE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</si>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</sst>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85" zoomScaleSheetLayoutView="100" workbookViewId="0">
      <selection activeCell="V13" sqref="V13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201" t="s">
        <v>33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4" t="s">
        <v>0</v>
      </c>
      <c r="D4" s="175"/>
      <c r="E4" s="147" t="s">
        <v>1</v>
      </c>
      <c r="F4" s="146"/>
      <c r="G4" s="180" t="s">
        <v>2</v>
      </c>
      <c r="H4" s="181"/>
      <c r="I4" s="172" t="s">
        <v>27</v>
      </c>
      <c r="J4" s="173"/>
      <c r="K4" s="178" t="s">
        <v>3</v>
      </c>
      <c r="L4" s="179"/>
      <c r="M4" s="176" t="s">
        <v>4</v>
      </c>
      <c r="N4" s="177"/>
      <c r="O4" s="176" t="s">
        <v>38</v>
      </c>
      <c r="P4" s="177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49</v>
      </c>
      <c r="C6" s="23">
        <v>8750</v>
      </c>
      <c r="D6" s="24">
        <v>7833</v>
      </c>
      <c r="E6" s="23">
        <f t="shared" ref="E6:F7" si="0">C6-G6</f>
        <v>7000</v>
      </c>
      <c r="F6" s="24">
        <f t="shared" si="0"/>
        <v>5981</v>
      </c>
      <c r="G6" s="25">
        <v>1750</v>
      </c>
      <c r="H6" s="26">
        <v>1852</v>
      </c>
      <c r="I6" s="27">
        <f>G6/C6</f>
        <v>0.2</v>
      </c>
      <c r="J6" s="28">
        <f>H6/D6</f>
        <v>0.23643559300395761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50</v>
      </c>
      <c r="C7" s="35">
        <v>2890</v>
      </c>
      <c r="D7" s="36">
        <v>2958</v>
      </c>
      <c r="E7" s="35">
        <f t="shared" si="0"/>
        <v>2290</v>
      </c>
      <c r="F7" s="36">
        <f t="shared" si="0"/>
        <v>2321</v>
      </c>
      <c r="G7" s="37">
        <v>600</v>
      </c>
      <c r="H7" s="38">
        <v>637</v>
      </c>
      <c r="I7" s="39">
        <f t="shared" ref="I7:J7" si="1">G7/C7</f>
        <v>0.20761245674740483</v>
      </c>
      <c r="J7" s="40">
        <f t="shared" si="1"/>
        <v>0.21534820824881676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51</v>
      </c>
      <c r="C8" s="35">
        <v>4400</v>
      </c>
      <c r="D8" s="36">
        <v>4391</v>
      </c>
      <c r="E8" s="35">
        <f t="shared" ref="E8:E11" si="2">C8-G8</f>
        <v>3500</v>
      </c>
      <c r="F8" s="36">
        <f t="shared" ref="F8:F11" si="3">D8-H8</f>
        <v>3486</v>
      </c>
      <c r="G8" s="37">
        <v>900</v>
      </c>
      <c r="H8" s="38">
        <v>905</v>
      </c>
      <c r="I8" s="39">
        <f t="shared" ref="I8:I9" si="4">G8/C8</f>
        <v>0.20454545454545456</v>
      </c>
      <c r="J8" s="40">
        <f t="shared" ref="J8:J9" si="5">H8/D8</f>
        <v>0.20610339330448646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52</v>
      </c>
      <c r="C9" s="35">
        <v>2890</v>
      </c>
      <c r="D9" s="36">
        <v>2433</v>
      </c>
      <c r="E9" s="35">
        <f t="shared" si="2"/>
        <v>2290</v>
      </c>
      <c r="F9" s="36">
        <f t="shared" si="3"/>
        <v>1805</v>
      </c>
      <c r="G9" s="37">
        <v>600</v>
      </c>
      <c r="H9" s="38">
        <v>628</v>
      </c>
      <c r="I9" s="39">
        <f t="shared" si="4"/>
        <v>0.20761245674740483</v>
      </c>
      <c r="J9" s="40">
        <f t="shared" si="5"/>
        <v>0.2581175503493629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53</v>
      </c>
      <c r="C10" s="113">
        <v>1800</v>
      </c>
      <c r="D10" s="114">
        <v>1765</v>
      </c>
      <c r="E10" s="113">
        <f t="shared" si="2"/>
        <v>1500</v>
      </c>
      <c r="F10" s="114">
        <f t="shared" si="3"/>
        <v>1466</v>
      </c>
      <c r="G10" s="102">
        <v>300</v>
      </c>
      <c r="H10" s="103">
        <v>299</v>
      </c>
      <c r="I10" s="104">
        <f>G10/C10</f>
        <v>0.16666666666666666</v>
      </c>
      <c r="J10" s="105">
        <f>H10/D10</f>
        <v>0.16940509915014165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54</v>
      </c>
      <c r="C11" s="35">
        <v>1100</v>
      </c>
      <c r="D11" s="36">
        <v>1238</v>
      </c>
      <c r="E11" s="35">
        <f t="shared" si="2"/>
        <v>920</v>
      </c>
      <c r="F11" s="36">
        <f t="shared" si="3"/>
        <v>1051</v>
      </c>
      <c r="G11" s="37">
        <v>180</v>
      </c>
      <c r="H11" s="38">
        <v>187</v>
      </c>
      <c r="I11" s="39">
        <f t="shared" ref="I11" si="6">G11/C11</f>
        <v>0.16363636363636364</v>
      </c>
      <c r="J11" s="40">
        <f t="shared" ref="J11" si="7">H11/D11</f>
        <v>0.15105008077544427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1805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645</v>
      </c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126" t="s">
        <v>57</v>
      </c>
      <c r="C14" s="127"/>
      <c r="D14" s="128"/>
      <c r="E14" s="127"/>
      <c r="F14" s="128"/>
      <c r="G14" s="129"/>
      <c r="H14" s="130"/>
      <c r="I14" s="131"/>
      <c r="J14" s="130"/>
      <c r="K14" s="129"/>
      <c r="L14" s="130"/>
      <c r="M14" s="132">
        <v>701</v>
      </c>
      <c r="N14" s="133">
        <v>700</v>
      </c>
      <c r="O14" s="134"/>
      <c r="P14" s="135"/>
      <c r="Q14" s="61"/>
      <c r="R14" s="66"/>
    </row>
    <row r="15" spans="1:18" ht="20.100000000000001" customHeight="1" thickBot="1" x14ac:dyDescent="0.3">
      <c r="A15" s="73" t="s">
        <v>55</v>
      </c>
      <c r="B15" s="116" t="s">
        <v>47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2"/>
      <c r="N15" s="123"/>
      <c r="O15" s="124">
        <v>425</v>
      </c>
      <c r="P15" s="125">
        <v>409</v>
      </c>
      <c r="Q15" s="61"/>
      <c r="R15" s="66"/>
    </row>
    <row r="16" spans="1:18" ht="20.100000000000001" customHeight="1" thickBot="1" x14ac:dyDescent="0.3">
      <c r="A16" s="138" t="s">
        <v>28</v>
      </c>
      <c r="B16" s="139"/>
      <c r="C16" s="74">
        <f t="shared" ref="C16:H16" si="8">SUM(C6:C15)</f>
        <v>21830</v>
      </c>
      <c r="D16" s="75">
        <f t="shared" si="8"/>
        <v>20618</v>
      </c>
      <c r="E16" s="74">
        <f t="shared" si="8"/>
        <v>17500</v>
      </c>
      <c r="F16" s="75">
        <f t="shared" si="8"/>
        <v>16110</v>
      </c>
      <c r="G16" s="76">
        <f t="shared" si="8"/>
        <v>4330</v>
      </c>
      <c r="H16" s="77">
        <f t="shared" si="8"/>
        <v>4508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3150</v>
      </c>
      <c r="O16" s="81">
        <f t="shared" si="9"/>
        <v>425</v>
      </c>
      <c r="P16" s="82">
        <f t="shared" si="9"/>
        <v>409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31" t="s">
        <v>12</v>
      </c>
      <c r="G18" s="232"/>
      <c r="H18" s="205" t="s">
        <v>32</v>
      </c>
      <c r="I18" s="206"/>
      <c r="J18" s="207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23" t="s">
        <v>28</v>
      </c>
      <c r="B19" s="224"/>
      <c r="C19" s="86" t="s">
        <v>7</v>
      </c>
      <c r="D19" s="87" t="s">
        <v>8</v>
      </c>
      <c r="F19" s="233"/>
      <c r="G19" s="234"/>
      <c r="H19" s="208"/>
      <c r="I19" s="209"/>
      <c r="J19" s="210"/>
      <c r="L19" s="202" t="s">
        <v>37</v>
      </c>
      <c r="M19" s="202"/>
      <c r="N19" s="202"/>
      <c r="O19" s="202"/>
      <c r="P19" s="98">
        <f>IF(R18=TRUE, 1, 0)</f>
        <v>1</v>
      </c>
    </row>
    <row r="20" spans="1:21" ht="18.75" customHeight="1" x14ac:dyDescent="0.25">
      <c r="A20" s="225" t="s">
        <v>31</v>
      </c>
      <c r="B20" s="226"/>
      <c r="C20" s="88">
        <f>G16+K16</f>
        <v>4330</v>
      </c>
      <c r="D20" s="89">
        <f>H16+L16</f>
        <v>4508</v>
      </c>
      <c r="F20" s="152" t="s">
        <v>13</v>
      </c>
      <c r="G20" s="153"/>
      <c r="H20" s="214">
        <v>1.7000000000000001E-2</v>
      </c>
      <c r="I20" s="215"/>
      <c r="J20" s="216"/>
      <c r="L20" s="203"/>
      <c r="M20" s="203"/>
      <c r="N20" s="203"/>
      <c r="O20" s="203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7" t="s">
        <v>30</v>
      </c>
      <c r="B21" s="228"/>
      <c r="C21" s="92">
        <f>M16+O16</f>
        <v>3740</v>
      </c>
      <c r="D21" s="93">
        <f>N16+P16</f>
        <v>3559</v>
      </c>
      <c r="F21" s="154" t="s">
        <v>14</v>
      </c>
      <c r="G21" s="155"/>
      <c r="H21" s="217">
        <v>1.4999999999999999E-2</v>
      </c>
      <c r="I21" s="218"/>
      <c r="J21" s="219"/>
      <c r="L21" s="204" t="s">
        <v>35</v>
      </c>
      <c r="M21" s="204"/>
      <c r="N21" s="204"/>
      <c r="O21" s="204"/>
      <c r="P21" s="99">
        <f>IF(R20=TRUE, 1, 0)</f>
        <v>1</v>
      </c>
    </row>
    <row r="22" spans="1:21" ht="18.75" customHeight="1" thickBot="1" x14ac:dyDescent="0.35">
      <c r="A22" s="229" t="s">
        <v>18</v>
      </c>
      <c r="B22" s="230"/>
      <c r="C22" s="90">
        <f>C20-C21</f>
        <v>590</v>
      </c>
      <c r="D22" s="91">
        <f>D20-D21</f>
        <v>949</v>
      </c>
      <c r="F22" s="170" t="s">
        <v>15</v>
      </c>
      <c r="G22" s="171"/>
      <c r="H22" s="220">
        <v>4.0000000000000001E-3</v>
      </c>
      <c r="I22" s="221"/>
      <c r="J22" s="222"/>
      <c r="L22" s="203"/>
      <c r="M22" s="203"/>
      <c r="N22" s="203"/>
      <c r="O22" s="203"/>
      <c r="P22" s="100"/>
      <c r="R22" s="1" t="b">
        <f>AND(H23&gt;=-0.02, H23&lt;=0.02)</f>
        <v>1</v>
      </c>
    </row>
    <row r="23" spans="1:21" ht="16.5" customHeight="1" thickBot="1" x14ac:dyDescent="0.3">
      <c r="F23" s="168" t="s">
        <v>16</v>
      </c>
      <c r="G23" s="169"/>
      <c r="H23" s="211">
        <f>AVERAGE(H20:J22)</f>
        <v>1.2000000000000002E-2</v>
      </c>
      <c r="I23" s="212"/>
      <c r="J23" s="213"/>
      <c r="L23" s="200" t="s">
        <v>36</v>
      </c>
      <c r="M23" s="200"/>
      <c r="N23" s="200"/>
      <c r="O23" s="200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200"/>
      <c r="M24" s="200"/>
      <c r="N24" s="200"/>
      <c r="O24" s="200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  <c r="Q27" s="67"/>
    </row>
    <row r="28" spans="1:21" ht="20.100000000000001" customHeight="1" x14ac:dyDescent="0.25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Q28" s="67"/>
    </row>
    <row r="29" spans="1:21" ht="20.100000000000001" customHeight="1" thickBot="1" x14ac:dyDescent="0.3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5" t="s">
        <v>19</v>
      </c>
      <c r="B32" s="166"/>
      <c r="C32" s="166"/>
      <c r="D32" s="166"/>
      <c r="E32" s="166"/>
      <c r="F32" s="167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92" t="s">
        <v>24</v>
      </c>
      <c r="C33" s="193"/>
      <c r="D33" s="146" t="s">
        <v>23</v>
      </c>
      <c r="E33" s="148"/>
      <c r="F33" s="148"/>
      <c r="G33" s="147"/>
      <c r="H33" s="146" t="s">
        <v>20</v>
      </c>
      <c r="I33" s="147"/>
      <c r="J33" s="148" t="s">
        <v>21</v>
      </c>
      <c r="K33" s="148"/>
      <c r="L33" s="149" t="s">
        <v>3</v>
      </c>
      <c r="M33" s="149"/>
      <c r="N33" s="144" t="s">
        <v>4</v>
      </c>
      <c r="O33" s="145"/>
      <c r="P33" s="58" t="s">
        <v>22</v>
      </c>
    </row>
    <row r="34" spans="1:16" ht="18.75" customHeight="1" thickBot="1" x14ac:dyDescent="0.3">
      <c r="A34" s="59" t="s">
        <v>25</v>
      </c>
      <c r="B34" s="190" t="s">
        <v>39</v>
      </c>
      <c r="C34" s="191"/>
      <c r="D34" s="183"/>
      <c r="E34" s="196"/>
      <c r="F34" s="196"/>
      <c r="G34" s="184"/>
      <c r="H34" s="183" t="s">
        <v>40</v>
      </c>
      <c r="I34" s="184"/>
      <c r="J34" s="185" t="s">
        <v>40</v>
      </c>
      <c r="K34" s="186"/>
      <c r="L34" s="142">
        <v>0</v>
      </c>
      <c r="M34" s="143"/>
      <c r="N34" s="136">
        <v>1080</v>
      </c>
      <c r="O34" s="137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9" t="s">
        <v>39</v>
      </c>
      <c r="C35" s="189"/>
      <c r="D35" s="150"/>
      <c r="E35" s="197"/>
      <c r="F35" s="197"/>
      <c r="G35" s="151"/>
      <c r="H35" s="150" t="s">
        <v>40</v>
      </c>
      <c r="I35" s="151"/>
      <c r="J35" s="140" t="s">
        <v>40</v>
      </c>
      <c r="K35" s="141"/>
      <c r="L35" s="142">
        <v>0</v>
      </c>
      <c r="M35" s="143"/>
      <c r="N35" s="136">
        <v>832</v>
      </c>
      <c r="O35" s="137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9" t="s">
        <v>39</v>
      </c>
      <c r="C36" s="189"/>
      <c r="D36" s="150"/>
      <c r="E36" s="197"/>
      <c r="F36" s="197"/>
      <c r="G36" s="151"/>
      <c r="H36" s="150" t="s">
        <v>40</v>
      </c>
      <c r="I36" s="151"/>
      <c r="J36" s="140" t="s">
        <v>40</v>
      </c>
      <c r="K36" s="141"/>
      <c r="L36" s="142">
        <v>0</v>
      </c>
      <c r="M36" s="143"/>
      <c r="N36" s="136">
        <v>701</v>
      </c>
      <c r="O36" s="137"/>
      <c r="P36" s="57">
        <f t="shared" si="10"/>
        <v>-701</v>
      </c>
    </row>
    <row r="37" spans="1:16" ht="19.2" customHeight="1" x14ac:dyDescent="0.25">
      <c r="A37" s="60" t="s">
        <v>25</v>
      </c>
      <c r="B37" s="194" t="s">
        <v>39</v>
      </c>
      <c r="C37" s="195"/>
      <c r="D37" s="150"/>
      <c r="E37" s="197"/>
      <c r="F37" s="197"/>
      <c r="G37" s="151"/>
      <c r="H37" s="150" t="s">
        <v>40</v>
      </c>
      <c r="I37" s="151"/>
      <c r="J37" s="150" t="s">
        <v>40</v>
      </c>
      <c r="K37" s="182"/>
      <c r="L37" s="187">
        <v>0</v>
      </c>
      <c r="M37" s="188"/>
      <c r="N37" s="198">
        <v>390</v>
      </c>
      <c r="O37" s="199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2023-06-21T18:16:52Z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