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NTAB TECH\Downloads\"/>
    </mc:Choice>
  </mc:AlternateContent>
  <xr:revisionPtr revIDLastSave="0" documentId="13_ncr:1_{FDEE831E-3C1F-4FA5-96E2-1EAC694E302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rvey" sheetId="1" r:id="rId1"/>
    <sheet name="2020 Chain" sheetId="2" r:id="rId2"/>
    <sheet name="Shee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20" i="2" l="1"/>
  <c r="AX20" i="2"/>
  <c r="AS20" i="2"/>
  <c r="AR20" i="2"/>
  <c r="AM20" i="2"/>
  <c r="AL20" i="2"/>
  <c r="AG20" i="2"/>
  <c r="AF20" i="2"/>
  <c r="AA20" i="2"/>
  <c r="Z20" i="2"/>
  <c r="H20" i="2"/>
  <c r="B20" i="2"/>
  <c r="C9" i="2"/>
  <c r="C8" i="2"/>
  <c r="C7" i="2"/>
  <c r="C6" i="2"/>
  <c r="C5" i="2"/>
  <c r="C4" i="2"/>
  <c r="C3" i="2"/>
  <c r="C2" i="2"/>
  <c r="C1" i="2"/>
  <c r="BL133" i="1"/>
  <c r="BF133" i="1"/>
  <c r="AZ133" i="1"/>
  <c r="BL131" i="1"/>
  <c r="BF131" i="1"/>
  <c r="AZ131" i="1"/>
  <c r="BL129" i="1"/>
  <c r="BF129" i="1"/>
  <c r="AZ129" i="1"/>
  <c r="BL127" i="1"/>
  <c r="BF127" i="1"/>
  <c r="AZ127" i="1"/>
  <c r="BL125" i="1"/>
  <c r="BF125" i="1"/>
  <c r="AZ125" i="1"/>
  <c r="BL119" i="1"/>
  <c r="BF119" i="1"/>
  <c r="AZ119" i="1"/>
  <c r="BL117" i="1"/>
  <c r="BF117" i="1"/>
  <c r="AZ117" i="1"/>
  <c r="BL115" i="1"/>
  <c r="BF115" i="1"/>
  <c r="AZ115" i="1"/>
  <c r="BL113" i="1"/>
  <c r="BF113" i="1"/>
  <c r="AZ113" i="1"/>
  <c r="BL111" i="1"/>
  <c r="BF111" i="1"/>
  <c r="AZ111" i="1"/>
  <c r="BL109" i="1"/>
  <c r="BF109" i="1"/>
  <c r="AZ109" i="1"/>
  <c r="BL107" i="1"/>
  <c r="BF107" i="1"/>
  <c r="AZ107" i="1"/>
  <c r="BL99" i="1"/>
  <c r="BF99" i="1"/>
  <c r="AZ99" i="1"/>
  <c r="BL97" i="1"/>
  <c r="BF97" i="1"/>
  <c r="AZ97" i="1"/>
  <c r="BL95" i="1"/>
  <c r="BF95" i="1"/>
  <c r="AZ95" i="1"/>
  <c r="BL93" i="1"/>
  <c r="BF93" i="1"/>
  <c r="AZ93" i="1"/>
  <c r="BL91" i="1"/>
  <c r="BF91" i="1"/>
  <c r="AZ91" i="1"/>
  <c r="BL89" i="1"/>
  <c r="BF89" i="1"/>
  <c r="AZ89" i="1"/>
  <c r="BL87" i="1"/>
  <c r="BF87" i="1"/>
  <c r="AZ87" i="1"/>
  <c r="BL79" i="1"/>
  <c r="BF79" i="1"/>
  <c r="AZ79" i="1"/>
  <c r="BL77" i="1"/>
  <c r="BF77" i="1"/>
  <c r="AZ77" i="1"/>
  <c r="BL75" i="1"/>
  <c r="BF75" i="1"/>
  <c r="AZ75" i="1"/>
  <c r="BL73" i="1"/>
  <c r="BF73" i="1"/>
  <c r="AZ73" i="1"/>
  <c r="BL71" i="1"/>
  <c r="BF71" i="1"/>
  <c r="AZ71" i="1"/>
  <c r="BL69" i="1"/>
  <c r="BF69" i="1"/>
  <c r="AZ69" i="1"/>
  <c r="AT69" i="1"/>
  <c r="BL67" i="1"/>
  <c r="BF67" i="1"/>
  <c r="AZ67" i="1"/>
  <c r="AT67" i="1"/>
  <c r="BL65" i="1"/>
  <c r="BF65" i="1"/>
  <c r="AZ65" i="1"/>
  <c r="AT65" i="1"/>
  <c r="BL57" i="1"/>
  <c r="BF57" i="1"/>
  <c r="AZ57" i="1"/>
  <c r="AT57" i="1"/>
  <c r="BL55" i="1"/>
  <c r="BF55" i="1"/>
  <c r="AZ55" i="1"/>
  <c r="AT55" i="1"/>
  <c r="BL53" i="1"/>
  <c r="BF53" i="1"/>
  <c r="AZ53" i="1"/>
  <c r="BL51" i="1"/>
  <c r="BF51" i="1"/>
  <c r="AZ51" i="1"/>
  <c r="BL49" i="1"/>
  <c r="BF49" i="1"/>
  <c r="AZ49" i="1"/>
  <c r="BL47" i="1"/>
  <c r="BF47" i="1"/>
  <c r="AZ47" i="1"/>
  <c r="BF38" i="1"/>
  <c r="AZ38" i="1"/>
  <c r="BL34" i="1"/>
  <c r="BF34" i="1"/>
  <c r="AZ34" i="1"/>
  <c r="BL32" i="1"/>
  <c r="BF32" i="1"/>
  <c r="AZ32" i="1"/>
  <c r="AT32" i="1"/>
  <c r="AT34" i="1" s="1"/>
  <c r="BL30" i="1"/>
  <c r="BF30" i="1"/>
  <c r="AZ30" i="1"/>
  <c r="BL28" i="1"/>
  <c r="BF28" i="1"/>
  <c r="BS14" i="1" s="1"/>
  <c r="AZ28" i="1"/>
  <c r="BS13" i="1" s="1"/>
  <c r="AT28" i="1"/>
  <c r="BS12" i="1" s="1"/>
  <c r="AN28" i="1"/>
  <c r="BS11" i="1" s="1"/>
  <c r="BL26" i="1"/>
  <c r="BF26" i="1"/>
  <c r="AZ26" i="1"/>
  <c r="BL24" i="1"/>
  <c r="BF24" i="1"/>
  <c r="AZ24" i="1"/>
  <c r="BH13" i="1" s="1"/>
  <c r="D24" i="1"/>
  <c r="BL22" i="1"/>
  <c r="BF22" i="1"/>
  <c r="BD14" i="1" s="1"/>
  <c r="AZ22" i="1"/>
  <c r="BD13" i="1" s="1"/>
  <c r="BL20" i="1"/>
  <c r="BF20" i="1"/>
  <c r="AZ20" i="1"/>
  <c r="AA15" i="1"/>
  <c r="X15" i="1"/>
  <c r="BM14" i="1"/>
  <c r="BM15" i="1" s="1"/>
  <c r="BH14" i="1"/>
  <c r="AZ14" i="1"/>
  <c r="AI14" i="1" a="1"/>
  <c r="AI14" i="1" s="1"/>
  <c r="AA14" i="1"/>
  <c r="X14" i="1"/>
  <c r="BM13" i="1"/>
  <c r="AZ13" i="1"/>
  <c r="AS13" i="1"/>
  <c r="AI13" i="1" a="1"/>
  <c r="AI13" i="1"/>
  <c r="AA13" i="1"/>
  <c r="X13" i="1"/>
  <c r="BM12" i="1"/>
  <c r="BH12" i="1"/>
  <c r="BD12" i="1"/>
  <c r="AZ12" i="1"/>
  <c r="AI12" i="1" a="1"/>
  <c r="AI12" i="1" s="1"/>
  <c r="AA12" i="1"/>
  <c r="BM11" i="1"/>
  <c r="BH11" i="1"/>
  <c r="BD11" i="1"/>
  <c r="AZ11" i="1"/>
  <c r="AP11" i="1"/>
  <c r="BS10" i="1"/>
  <c r="BM10" i="1"/>
  <c r="BH10" i="1"/>
  <c r="BD10" i="1"/>
  <c r="AZ10" i="1"/>
  <c r="BW10" i="1" s="1"/>
  <c r="AP10" i="1"/>
  <c r="BS9" i="1"/>
  <c r="BM9" i="1"/>
  <c r="BH9" i="1"/>
  <c r="BD9" i="1"/>
  <c r="AZ9" i="1"/>
  <c r="AP9" i="1"/>
  <c r="BS8" i="1"/>
  <c r="BM8" i="1"/>
  <c r="BH8" i="1"/>
  <c r="BD8" i="1"/>
  <c r="AZ8" i="1"/>
  <c r="AP8" i="1"/>
  <c r="AI8" i="1" a="1"/>
  <c r="AI8" i="1" s="1"/>
  <c r="AA8" i="1"/>
  <c r="J2" i="1"/>
  <c r="BW9" i="1" l="1"/>
  <c r="BW13" i="1"/>
  <c r="BW14" i="1"/>
  <c r="BW12" i="1"/>
  <c r="AZ15" i="1"/>
  <c r="BH15" i="1"/>
  <c r="BW11" i="1"/>
  <c r="BS15" i="1"/>
  <c r="BD15" i="1"/>
  <c r="BW8" i="1"/>
  <c r="BW15" i="1" l="1"/>
</calcChain>
</file>

<file path=xl/sharedStrings.xml><?xml version="1.0" encoding="utf-8"?>
<sst xmlns="http://schemas.openxmlformats.org/spreadsheetml/2006/main" count="956" uniqueCount="304">
  <si>
    <t>NOTE:  WHILE LENNOX UNITS CAN BE ORDERED, UNITS CANNOT BE DELIVERED UNTIL 1ST QUARTER OF 2023</t>
  </si>
  <si>
    <t>TAB Partner -</t>
  </si>
  <si>
    <t>Tech-</t>
  </si>
  <si>
    <t>CONDITION SURVEY</t>
  </si>
  <si>
    <t>Survey Due Date -</t>
  </si>
  <si>
    <t>UNIT #</t>
  </si>
  <si>
    <t>UNIT NAME</t>
  </si>
  <si>
    <t>STREET ADDRESS</t>
  </si>
  <si>
    <t>CITY</t>
  </si>
  <si>
    <t>ST</t>
  </si>
  <si>
    <t>OPERATOR</t>
  </si>
  <si>
    <t>PHONE #</t>
  </si>
  <si>
    <t>EMAIL</t>
  </si>
  <si>
    <t>CONSTRUCTION MGR (CM)</t>
  </si>
  <si>
    <t>SR PROGRAM MGR (SRP)</t>
  </si>
  <si>
    <t>SR PROGRAM LEAD (SRPL)</t>
  </si>
  <si>
    <t>FEQ FIELD CONSULTANT</t>
  </si>
  <si>
    <t>PROTO-TYPE</t>
  </si>
  <si>
    <t>OPEN DATE</t>
  </si>
  <si>
    <t>UNIT AGE</t>
  </si>
  <si>
    <t>CONSTR START</t>
  </si>
  <si>
    <t>SCOPE OF WORK</t>
  </si>
  <si>
    <t>ARCHITECT</t>
  </si>
  <si>
    <t>AC#</t>
  </si>
  <si>
    <t>SERIAL #</t>
  </si>
  <si>
    <t>MODEL #</t>
  </si>
  <si>
    <t>TON</t>
  </si>
  <si>
    <t>MFG.</t>
  </si>
  <si>
    <t>AGE</t>
  </si>
  <si>
    <t>HVAC UNIT TYPE/HUMIDITROL</t>
  </si>
  <si>
    <t>AREA SERVED</t>
  </si>
  <si>
    <t>HEAT EXCH.</t>
  </si>
  <si>
    <t>COND.DAM.</t>
  </si>
  <si>
    <t>HAIL GARD</t>
  </si>
  <si>
    <t>EVAP COIL</t>
  </si>
  <si>
    <t>POW EXH</t>
  </si>
  <si>
    <t>TOTAL</t>
  </si>
  <si>
    <t>AC1</t>
  </si>
  <si>
    <t>AC2</t>
  </si>
  <si>
    <t>AC3</t>
  </si>
  <si>
    <t>AC4</t>
  </si>
  <si>
    <t>AC5</t>
  </si>
  <si>
    <t>AC6</t>
  </si>
  <si>
    <t>AC7</t>
  </si>
  <si>
    <t>AC8</t>
  </si>
  <si>
    <r>
      <rPr>
        <b/>
        <sz val="12"/>
        <rFont val="Calibri"/>
        <family val="2"/>
      </rPr>
      <t>CRITICAL</t>
    </r>
    <r>
      <rPr>
        <sz val="12"/>
        <rFont val="Calibri"/>
        <family val="2"/>
      </rPr>
      <t xml:space="preserve"> - Unable to Perform T &amp; B Scope until Corrected by Responsible Party.</t>
    </r>
  </si>
  <si>
    <r>
      <rPr>
        <b/>
        <sz val="12"/>
        <rFont val="Calibri"/>
        <family val="2"/>
      </rPr>
      <t>REVIEW &amp; RECTIFY</t>
    </r>
    <r>
      <rPr>
        <sz val="12"/>
        <rFont val="Calibri"/>
        <family val="2"/>
      </rPr>
      <t xml:space="preserve"> - If no action is taken T&amp;B can be performed, but system performance will suffer.</t>
    </r>
  </si>
  <si>
    <r>
      <rPr>
        <b/>
        <sz val="12"/>
        <rFont val="Calibri"/>
        <family val="2"/>
      </rPr>
      <t>NON-CRITICAL</t>
    </r>
    <r>
      <rPr>
        <sz val="12"/>
        <rFont val="Calibri"/>
        <family val="2"/>
      </rPr>
      <t xml:space="preserve"> - Noted for consideration by project team, but not critical to system performance or fnctionality.</t>
    </r>
  </si>
  <si>
    <t>1.  Using punch/screwdriver, prod heat exchanger tubes.  If holes found and/or or prod test fail enter unit tonnage and lock out.</t>
  </si>
  <si>
    <t>CRITICAL</t>
  </si>
  <si>
    <t>C</t>
  </si>
  <si>
    <r>
      <rPr>
        <sz val="12"/>
        <rFont val="Calibri"/>
        <family val="2"/>
      </rPr>
      <t>2.  Quantify damage/deterioration to the condenser coil</t>
    </r>
    <r>
      <rPr>
        <b/>
        <sz val="12"/>
        <rFont val="Calibri"/>
        <family val="2"/>
      </rPr>
      <t xml:space="preserve"> (0% to 100%)</t>
    </r>
    <r>
      <rPr>
        <sz val="12"/>
        <rFont val="Calibri"/>
        <family val="2"/>
      </rPr>
      <t xml:space="preserve">.  If greater than </t>
    </r>
    <r>
      <rPr>
        <b/>
        <sz val="12"/>
        <rFont val="Calibri"/>
        <family val="2"/>
      </rPr>
      <t xml:space="preserve">50% </t>
    </r>
    <r>
      <rPr>
        <sz val="12"/>
        <rFont val="Calibri"/>
        <family val="2"/>
      </rPr>
      <t>enter unit tonnage.</t>
    </r>
  </si>
  <si>
    <r>
      <rPr>
        <sz val="12"/>
        <rFont val="Calibri"/>
        <family val="2"/>
      </rPr>
      <t xml:space="preserve">3.  Is there a hail guard installed on unit?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 xml:space="preserve">, enter unit tonnage.  </t>
    </r>
    <r>
      <rPr>
        <b/>
        <sz val="12"/>
        <rFont val="Calibri"/>
        <family val="2"/>
      </rPr>
      <t>NOTE: If "CRITICAL", unit in top ten hail states.</t>
    </r>
  </si>
  <si>
    <t>4.  Check both sides of evaporator coil for deterioration.  Perform fin test. If greater than 50% enter unit tonnage</t>
  </si>
  <si>
    <t>5.  Check for power exhaust at AC units greater than ten tons.  If no power exhaust enter unit tonnage.</t>
  </si>
  <si>
    <t>N/A</t>
  </si>
  <si>
    <r>
      <rPr>
        <sz val="12"/>
        <rFont val="Calibri"/>
        <family val="2"/>
      </rPr>
      <t xml:space="preserve">6.  Are there curb adaptors on any of the units?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</si>
  <si>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t>7.  See identified Humiditrol units below (HUM = HUMIDITROL).</t>
  </si>
  <si>
    <t>NON CRITICAL</t>
  </si>
  <si>
    <t>HUM</t>
  </si>
  <si>
    <r>
      <rPr>
        <sz val="12"/>
        <rFont val="Calibri"/>
        <family val="2"/>
      </rPr>
      <t xml:space="preserve">8.  Is the humidity sensor wired?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 enter unit tonnage.</t>
    </r>
  </si>
  <si>
    <t>9. In table below record As-Built size of gas lines at gas meter riser, B1, B2, B3, B4, B5 etc. The cells below will auto populate when table is filled in.</t>
  </si>
  <si>
    <t>B1</t>
  </si>
  <si>
    <t>B2</t>
  </si>
  <si>
    <t>B3</t>
  </si>
  <si>
    <t>B4</t>
  </si>
  <si>
    <t>B5</t>
  </si>
  <si>
    <t>B6</t>
  </si>
  <si>
    <t>B7</t>
  </si>
  <si>
    <t>B8</t>
  </si>
  <si>
    <t>10. In the table below record the As-Built gas line drops D1, D2, D3, D4, D5 etc.  The cells below will auto-populate when table in filled in.</t>
  </si>
  <si>
    <t>D1</t>
  </si>
  <si>
    <t>D2</t>
  </si>
  <si>
    <t>D3</t>
  </si>
  <si>
    <t>D4</t>
  </si>
  <si>
    <t>D5</t>
  </si>
  <si>
    <t>D6</t>
  </si>
  <si>
    <t>D7</t>
  </si>
  <si>
    <t>D8</t>
  </si>
  <si>
    <t>ITEM 1 THROUGH 9 MISC. NOTES</t>
  </si>
  <si>
    <t>11.  Record size of gas line going into unit.  NOTE: Pull down menu in cells.</t>
  </si>
  <si>
    <r>
      <rPr>
        <sz val="12"/>
        <rFont val="Calibri"/>
        <family val="2"/>
      </rPr>
      <t xml:space="preserve">12.  Is a smoke detector present in unit?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</si>
  <si>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13.  Is the smoke detector inlet sampling tube capped?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</si>
  <si>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14.  Check smoke detector module light. If light </t>
    </r>
    <r>
      <rPr>
        <b/>
        <sz val="12"/>
        <color rgb="FFFF0000"/>
        <rFont val="Calibri"/>
        <family val="2"/>
      </rPr>
      <t>RED</t>
    </r>
    <r>
      <rPr>
        <sz val="12"/>
        <rFont val="Calibri"/>
        <family val="2"/>
      </rPr>
      <t xml:space="preserve"> or an </t>
    </r>
    <r>
      <rPr>
        <b/>
        <sz val="12"/>
        <color rgb="FFFFC000"/>
        <rFont val="Calibri"/>
        <family val="2"/>
      </rPr>
      <t>AMBER</t>
    </r>
    <r>
      <rPr>
        <sz val="12"/>
        <rFont val="Calibri"/>
        <family val="2"/>
      </rPr>
      <t xml:space="preserve"> color, enter unit tonnage.</t>
    </r>
  </si>
  <si>
    <r>
      <rPr>
        <sz val="12"/>
        <rFont val="Calibri"/>
        <family val="2"/>
      </rPr>
      <t xml:space="preserve">15.  Is smoke detector dust plugs capped?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</si>
  <si>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16.  Is hub (hub houses bearings and located at center of pulley) at the tensioner intact?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</si>
  <si>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17. Is belt tensioner installed?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</si>
  <si>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t>ITEM 9 THROUGH 16 MISC. NOTES</t>
  </si>
  <si>
    <t>PIECE OF TAPE COVERING SAMPLE TUBE ON AC#2 HAS COME OFF</t>
  </si>
  <si>
    <t>ELECTRIC UNITS NO GAS PIPES</t>
  </si>
  <si>
    <t>18. Look for damage/indentions at pulleys?  If damage found, enter unit tonnage.</t>
  </si>
  <si>
    <t>20. Check motor sheave to assure it can be adjusted.  If cannot be adJusted, enter unit tonnage, &amp; part #'S in misc notes.</t>
  </si>
  <si>
    <t>21. Record belt size.</t>
  </si>
  <si>
    <t>AX54</t>
  </si>
  <si>
    <t>A58</t>
  </si>
  <si>
    <t>BX68</t>
  </si>
  <si>
    <t>A59</t>
  </si>
  <si>
    <r>
      <rPr>
        <sz val="12"/>
        <rFont val="Calibri"/>
        <family val="2"/>
      </rPr>
      <t xml:space="preserve">22.  Identify any damage to the blower.  If </t>
    </r>
    <r>
      <rPr>
        <b/>
        <sz val="12"/>
        <rFont val="Calibri"/>
        <family val="2"/>
      </rPr>
      <t>DAMAGE</t>
    </r>
    <r>
      <rPr>
        <sz val="12"/>
        <rFont val="Calibri"/>
        <family val="2"/>
      </rPr>
      <t xml:space="preserve"> found, enter unit tonnage.</t>
    </r>
  </si>
  <si>
    <t>23.  Quantify cleanliness of blower.  If dirty, enter unit tonnage.</t>
  </si>
  <si>
    <t>24.  At blower motor start up is there a concernng amount of noise or vibration?  If so, enter unit tonnage.</t>
  </si>
  <si>
    <r>
      <rPr>
        <sz val="12"/>
        <rFont val="Calibri"/>
        <family val="2"/>
      </rPr>
      <t xml:space="preserve">25.  Is blank plate secured on B-cabinets?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</si>
  <si>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t>REVIEW &amp; RECTIFY</t>
  </si>
  <si>
    <r>
      <rPr>
        <sz val="12"/>
        <rFont val="Calibri"/>
        <family val="2"/>
      </rPr>
      <t xml:space="preserve">26.  Is ductwork lined?  If 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</si>
  <si>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t>ITEM 17 THROUGH 23 MISC. NOTES</t>
  </si>
  <si>
    <r>
      <rPr>
        <sz val="12"/>
        <rFont val="Calibri"/>
        <family val="2"/>
      </rPr>
      <t xml:space="preserve">27. Are turning vanes present in the supply ducts of the units?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insert unit tonnage.</t>
    </r>
  </si>
  <si>
    <r>
      <rPr>
        <sz val="12"/>
        <rFont val="Calibri"/>
        <family val="2"/>
      </rPr>
      <t xml:space="preserve">28. Are turning vanes single or double thickness?  If </t>
    </r>
    <r>
      <rPr>
        <b/>
        <sz val="12"/>
        <rFont val="Calibri"/>
        <family val="2"/>
      </rPr>
      <t>DOUBLE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</si>
  <si>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29. Is duct work seated and aligned?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</si>
  <si>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30. Is canvas connector present?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</si>
  <si>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t>31.  Quantify cleanliness of duct.  If dirty, enter unit tonnage.</t>
  </si>
  <si>
    <r>
      <rPr>
        <sz val="12"/>
        <rFont val="Calibri"/>
        <family val="2"/>
      </rPr>
      <t>32.  If turning vanes not present, is drop radiused?  If so, does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radius equal the width of the duct? If not, enter tonnage.</t>
    </r>
  </si>
  <si>
    <t>33.  Do units have prodigy boards?  If no, enter unit tonnage (identify only if the AC unit is an Energence unit).</t>
  </si>
  <si>
    <r>
      <rPr>
        <sz val="12"/>
        <rFont val="Calibri"/>
        <family val="2"/>
      </rPr>
      <t xml:space="preserve">34.  Identify prodigy boards New or Old.  Answer </t>
    </r>
    <r>
      <rPr>
        <b/>
        <sz val="12"/>
        <rFont val="Calibri"/>
        <family val="2"/>
      </rPr>
      <t>New</t>
    </r>
    <r>
      <rPr>
        <sz val="12"/>
        <color rgb="FF00FF00"/>
        <rFont val="Calibri"/>
        <family val="2"/>
      </rPr>
      <t xml:space="preserve"> Green</t>
    </r>
    <r>
      <rPr>
        <sz val="12"/>
        <rFont val="Calibri"/>
        <family val="2"/>
      </rPr>
      <t xml:space="preserve">, </t>
    </r>
    <r>
      <rPr>
        <b/>
        <sz val="12"/>
        <color rgb="FF00FF00"/>
        <rFont val="Calibri"/>
        <family val="2"/>
      </rPr>
      <t>N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Old</t>
    </r>
    <r>
      <rPr>
        <sz val="12"/>
        <rFont val="Calibri"/>
        <family val="2"/>
      </rPr>
      <t xml:space="preserve"> </t>
    </r>
    <r>
      <rPr>
        <sz val="12"/>
        <color rgb="FFFF0000"/>
        <rFont val="Calibri"/>
        <family val="2"/>
      </rPr>
      <t>Red</t>
    </r>
    <r>
      <rPr>
        <sz val="12"/>
        <rFont val="Calibri"/>
        <family val="2"/>
      </rPr>
      <t xml:space="preserve">, </t>
    </r>
    <r>
      <rPr>
        <b/>
        <sz val="12"/>
        <color rgb="FFFF0000"/>
        <rFont val="Calibri"/>
        <family val="2"/>
      </rPr>
      <t>R.</t>
    </r>
  </si>
  <si>
    <t>N</t>
  </si>
  <si>
    <t>R</t>
  </si>
  <si>
    <r>
      <rPr>
        <sz val="12"/>
        <rFont val="Calibri"/>
        <family val="2"/>
      </rPr>
      <t xml:space="preserve">35.  If </t>
    </r>
    <r>
      <rPr>
        <b/>
        <sz val="12"/>
        <rFont val="Calibri"/>
        <family val="2"/>
      </rPr>
      <t>economizer actuator</t>
    </r>
    <r>
      <rPr>
        <sz val="12"/>
        <rFont val="Calibri"/>
        <family val="2"/>
      </rPr>
      <t xml:space="preserve"> open, turn unit off to assure it closes.  If does not </t>
    </r>
    <r>
      <rPr>
        <b/>
        <sz val="12"/>
        <rFont val="Calibri"/>
        <family val="2"/>
      </rPr>
      <t>CLOSE</t>
    </r>
    <r>
      <rPr>
        <sz val="12"/>
        <rFont val="Calibri"/>
        <family val="2"/>
      </rPr>
      <t xml:space="preserve"> enter unit tonnage.</t>
    </r>
  </si>
  <si>
    <t>36.  Are actuator gears worn?  If yes, enter unit tonnage.</t>
  </si>
  <si>
    <t>37.  Verify outdoor damper position  can be adjusted.  If cannot be adjusted enter unit tonnage.</t>
  </si>
  <si>
    <t>38.  Is there any play in the actuator gear box?   If yes, enter unit tonnage</t>
  </si>
  <si>
    <t>39.  Check economizer setting at prodigy board.  If economizer set to zero, enter unit tonnage and re-set prodigy board to twenty percent.</t>
  </si>
  <si>
    <t>40.  Do filters meet CFA spec (2" pleated polyester/cotton with MERV rating of 7).  If no, enter unit tonnage.</t>
  </si>
  <si>
    <t>ITEM 31 THROUGH 35 MISC. NOTES</t>
  </si>
  <si>
    <t>41.  Provide condensation pipe size.  Minimum 1" at playland unit, and 1.25" at all other units.  NOTE: DROP DOWN MENUS FOR PIPE SIZE.</t>
  </si>
  <si>
    <r>
      <rPr>
        <sz val="12"/>
        <rFont val="Calibri"/>
        <family val="2"/>
      </rPr>
      <t xml:space="preserve">42.  Do condensation traps meet provided detail.  If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</si>
  <si>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43.  Do pre-filters need to be cleaned?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</si>
  <si>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44.  Do pre-filters need to be replaced?  If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>, enter unit tonnage.</t>
    </r>
  </si>
  <si>
    <r>
      <rPr>
        <sz val="12"/>
        <rFont val="Calibri"/>
        <family val="2"/>
      </rPr>
      <t xml:space="preserve">45.  Check Sun Coast panel terminal block for SINGLE PAIR TWISTED WITH FOIL SHIELD AND DRAIN WIRE.   If single pair twisted with foil shield </t>
    </r>
    <r>
      <rPr>
        <b/>
        <sz val="12"/>
        <rFont val="Calibri"/>
        <family val="2"/>
      </rPr>
      <t>NOT</t>
    </r>
    <r>
      <rPr>
        <sz val="12"/>
        <rFont val="Calibri"/>
        <family val="2"/>
      </rPr>
      <t xml:space="preserve"> present enter unit tonnage.  See photo in insert twelve below.</t>
    </r>
  </si>
  <si>
    <t xml:space="preserve"> </t>
  </si>
  <si>
    <t>ITEM 36 THROUGH 39 MISC. NOTES</t>
  </si>
  <si>
    <t>CONDENSATE DRAINS ARE NOT PVC</t>
  </si>
  <si>
    <r>
      <rPr>
        <sz val="12"/>
        <rFont val="Calibri"/>
        <family val="2"/>
      </rPr>
      <t xml:space="preserve">46.  Is bathroom exhaust fan running? 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</si>
  <si>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t>NO.</t>
  </si>
  <si>
    <r>
      <rPr>
        <sz val="12"/>
        <rFont val="Calibri"/>
        <family val="2"/>
      </rPr>
      <t xml:space="preserve">47.  Is bathroom exhaust fan making excessive noise?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</si>
  <si>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t>NO</t>
  </si>
  <si>
    <r>
      <rPr>
        <sz val="12"/>
        <rFont val="Calibri"/>
        <family val="2"/>
      </rPr>
      <t xml:space="preserve">48.  Is bathroom exhaust fan vibrating excessively? Enter </t>
    </r>
    <r>
      <rPr>
        <b/>
        <sz val="12"/>
        <rFont val="Calibri"/>
        <family val="2"/>
      </rPr>
      <t xml:space="preserve">YES </t>
    </r>
    <r>
      <rPr>
        <sz val="12"/>
        <rFont val="Calibri"/>
        <family val="2"/>
      </rPr>
      <t xml:space="preserve">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</si>
  <si>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r>
      <rPr>
        <sz val="12"/>
        <rFont val="Calibri"/>
        <family val="2"/>
      </rPr>
      <t xml:space="preserve">49.  Does bathroom exhaust fan have a back draft damper? 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</si>
  <si>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t>YES</t>
  </si>
  <si>
    <r>
      <rPr>
        <sz val="12"/>
        <rFont val="Calibri"/>
        <family val="2"/>
      </rPr>
      <t xml:space="preserve">50.  Does bathroom exhaust fan duct have a liner? Enter </t>
    </r>
    <r>
      <rPr>
        <b/>
        <sz val="12"/>
        <rFont val="Calibri"/>
        <family val="2"/>
      </rPr>
      <t>YES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NO</t>
    </r>
    <r>
      <rPr>
        <sz val="12"/>
        <rFont val="Calibri"/>
        <family val="2"/>
      </rPr>
      <t>.</t>
    </r>
  </si>
  <si>
    <r>
      <rPr>
        <sz val="12"/>
        <rFont val="Calibri"/>
        <family val="2"/>
      </rPr>
      <t xml:space="preserve">51.  Visually inspect ductwork at bathroom exhaust fan, and rate cleanliness. Enter </t>
    </r>
    <r>
      <rPr>
        <b/>
        <sz val="12"/>
        <rFont val="Calibri"/>
        <family val="2"/>
      </rPr>
      <t>CLEAN</t>
    </r>
    <r>
      <rPr>
        <sz val="12"/>
        <rFont val="Calibri"/>
        <family val="2"/>
      </rPr>
      <t xml:space="preserve"> OR </t>
    </r>
    <r>
      <rPr>
        <b/>
        <sz val="12"/>
        <rFont val="Calibri"/>
        <family val="2"/>
      </rPr>
      <t>DIRTY</t>
    </r>
    <r>
      <rPr>
        <sz val="12"/>
        <rFont val="Calibri"/>
        <family val="2"/>
      </rPr>
      <t>.</t>
    </r>
  </si>
  <si>
    <t>DIRTY</t>
  </si>
  <si>
    <t>52.  Record model and serial number of Suncoast Panel.</t>
  </si>
  <si>
    <t>Model #</t>
  </si>
  <si>
    <t>NOT FOUND</t>
  </si>
  <si>
    <t>Serial #</t>
  </si>
  <si>
    <t xml:space="preserve">53.  Is there a HES control panel visible?  </t>
  </si>
  <si>
    <t>Yes</t>
  </si>
  <si>
    <t>No</t>
  </si>
  <si>
    <r>
      <rPr>
        <sz val="12"/>
        <rFont val="Calibri"/>
        <family val="2"/>
      </rPr>
      <t>54.  Are thermostats Robert Shaw (</t>
    </r>
    <r>
      <rPr>
        <b/>
        <sz val="12"/>
        <rFont val="Calibri"/>
        <family val="2"/>
      </rPr>
      <t>Gray Display</t>
    </r>
    <r>
      <rPr>
        <sz val="12"/>
        <rFont val="Calibri"/>
        <family val="2"/>
      </rPr>
      <t>) or Network (</t>
    </r>
    <r>
      <rPr>
        <b/>
        <sz val="12"/>
        <rFont val="Calibri"/>
        <family val="2"/>
      </rPr>
      <t>Blue Display</t>
    </r>
    <r>
      <rPr>
        <sz val="12"/>
        <rFont val="Calibri"/>
        <family val="2"/>
      </rPr>
      <t>) ?  Enter "RS", "NW" for Robert Shaw and Network respectively.  If thermostat not Robert Shaw or Network, enter NO.</t>
    </r>
  </si>
  <si>
    <t>AC1 -</t>
  </si>
  <si>
    <t>RS</t>
  </si>
  <si>
    <t>AC2 -</t>
  </si>
  <si>
    <t>AC3 -</t>
  </si>
  <si>
    <t>NW</t>
  </si>
  <si>
    <t>AC4 -</t>
  </si>
  <si>
    <t>AC5 -</t>
  </si>
  <si>
    <t>AC6 -</t>
  </si>
  <si>
    <t>AC7 -</t>
  </si>
  <si>
    <t>AC8 -</t>
  </si>
  <si>
    <t>MISCELLANEOUS NOTES</t>
  </si>
  <si>
    <t>LONGEST RUN ______ ' - 2018 INTERNATIONAL FUEL GAS CODE - BRANCH LENGTH METHOD - TOTAL BTU'S _________</t>
  </si>
  <si>
    <t>BRANCH PIPING (B#)</t>
  </si>
  <si>
    <t>DROP PIPING (D#)</t>
  </si>
  <si>
    <t>DESCRIPTION</t>
  </si>
  <si>
    <t>BRANCH LENGTH/SIZE</t>
  </si>
  <si>
    <t>DROP  LENGTH/SIZE</t>
  </si>
  <si>
    <t>PIPE SIZE</t>
  </si>
  <si>
    <t>*OUTSIDE DIAMETER</t>
  </si>
  <si>
    <t>GAS LINE</t>
  </si>
  <si>
    <t>LENGTH</t>
  </si>
  <si>
    <t>AS-BUILT</t>
  </si>
  <si>
    <t>DESIGN</t>
  </si>
  <si>
    <t>CALC</t>
  </si>
  <si>
    <t xml:space="preserve">DROP  </t>
  </si>
  <si>
    <t>DEVICE</t>
  </si>
  <si>
    <t>(ft)</t>
  </si>
  <si>
    <t>(in)</t>
  </si>
  <si>
    <t>1/2"</t>
  </si>
  <si>
    <t>7/8"</t>
  </si>
  <si>
    <t xml:space="preserve"> Meter to B1</t>
  </si>
  <si>
    <t>B1 to</t>
  </si>
  <si>
    <t>WH</t>
  </si>
  <si>
    <t>3/4"</t>
  </si>
  <si>
    <t>1"</t>
  </si>
  <si>
    <t>B1 to B2</t>
  </si>
  <si>
    <t>B2 to</t>
  </si>
  <si>
    <t>RTU 2</t>
  </si>
  <si>
    <t>1-5/16"</t>
  </si>
  <si>
    <t>B2 to B3</t>
  </si>
  <si>
    <t>B3 to</t>
  </si>
  <si>
    <t>RTU 1</t>
  </si>
  <si>
    <t>1-1/4"</t>
  </si>
  <si>
    <t>1-5/8"</t>
  </si>
  <si>
    <t>B3 to B4</t>
  </si>
  <si>
    <t>B4 to</t>
  </si>
  <si>
    <t>RTU 3</t>
  </si>
  <si>
    <t>1-1/2"</t>
  </si>
  <si>
    <t>1-7/8"</t>
  </si>
  <si>
    <t>RTU 4</t>
  </si>
  <si>
    <t>2"</t>
  </si>
  <si>
    <t>2-3/8"</t>
  </si>
  <si>
    <t>B6 to</t>
  </si>
  <si>
    <t>2-1/2"</t>
  </si>
  <si>
    <t>2-7/8"</t>
  </si>
  <si>
    <t>3'</t>
  </si>
  <si>
    <t>3-1/2"</t>
  </si>
  <si>
    <t>4"</t>
  </si>
  <si>
    <t>4-1/2"</t>
  </si>
  <si>
    <t>*Approximate</t>
  </si>
  <si>
    <t>ROOFTOP VIEW #1</t>
  </si>
  <si>
    <t>ROOFTOP VIEW #2</t>
  </si>
  <si>
    <t>INSERT 12</t>
  </si>
  <si>
    <t>(2) Store No.</t>
  </si>
  <si>
    <t>Survey Due Date</t>
  </si>
  <si>
    <t>(3) Location Name</t>
  </si>
  <si>
    <t>(4) SOW</t>
  </si>
  <si>
    <t>(8) Construction Start Date (CSD)</t>
  </si>
  <si>
    <t>(14) Prototype</t>
  </si>
  <si>
    <t>(23) Region</t>
  </si>
  <si>
    <t>TAB Partner</t>
  </si>
  <si>
    <t>Street Address</t>
  </si>
  <si>
    <t>City</t>
  </si>
  <si>
    <t>State</t>
  </si>
  <si>
    <t>(27) Operator</t>
  </si>
  <si>
    <t>SR Program Lead (SRPL)</t>
  </si>
  <si>
    <t>SR Development Manager (DM)</t>
  </si>
  <si>
    <t>SR Construction Manager (CM)</t>
  </si>
  <si>
    <t>SR Program Manager (SRP)</t>
  </si>
  <si>
    <t>FEQ Field Consultant</t>
  </si>
  <si>
    <t>(37) Architect</t>
  </si>
  <si>
    <t>Open Date</t>
  </si>
  <si>
    <t>Location Phone</t>
  </si>
  <si>
    <t>Location E-mail</t>
  </si>
  <si>
    <t>Northeast</t>
  </si>
  <si>
    <t>HUMIDITROL</t>
  </si>
  <si>
    <t>Mfg Date</t>
  </si>
  <si>
    <t>Age</t>
  </si>
  <si>
    <t>Type</t>
  </si>
  <si>
    <t>Coral Springs FSU</t>
  </si>
  <si>
    <t>MLv2/BI</t>
  </si>
  <si>
    <t>S03A</t>
  </si>
  <si>
    <t>Southeast</t>
  </si>
  <si>
    <t>1341 North University Drive</t>
  </si>
  <si>
    <t>Coral Springs</t>
  </si>
  <si>
    <t>FL</t>
  </si>
  <si>
    <t>Samuel Poeana</t>
  </si>
  <si>
    <t>Doug Wolfe</t>
  </si>
  <si>
    <t>Mark Farol</t>
  </si>
  <si>
    <t>Allison Doherty</t>
  </si>
  <si>
    <t>Rusty Lewis</t>
  </si>
  <si>
    <t>CPH</t>
  </si>
  <si>
    <t>03/15/2007</t>
  </si>
  <si>
    <t>(954) 753-0779</t>
  </si>
  <si>
    <t>01877@chick-fil-a.com</t>
  </si>
  <si>
    <t>5619G03308</t>
  </si>
  <si>
    <t>LGH120H4BH3Y</t>
  </si>
  <si>
    <t>5619G01422</t>
  </si>
  <si>
    <t>LGH150H4BH1Y</t>
  </si>
  <si>
    <t>5619G01423</t>
  </si>
  <si>
    <t>5605G12941</t>
  </si>
  <si>
    <t>LGA090H2BH3Y</t>
  </si>
  <si>
    <t>5619G00830</t>
  </si>
  <si>
    <t>LGH060H4EH4Y</t>
  </si>
  <si>
    <t>5614G02828</t>
  </si>
  <si>
    <t>LCH120H4BN3Y</t>
  </si>
  <si>
    <t>GAS PIPE SIZE</t>
  </si>
  <si>
    <t>CONDENSATION</t>
  </si>
  <si>
    <t>DROP</t>
  </si>
  <si>
    <t>RTU 5</t>
  </si>
  <si>
    <t>RTU 6</t>
  </si>
  <si>
    <t>RTU 7</t>
  </si>
  <si>
    <t>3"</t>
  </si>
  <si>
    <t xml:space="preserve">RTU 8 </t>
  </si>
  <si>
    <t>D9</t>
  </si>
  <si>
    <t>SLOC</t>
  </si>
  <si>
    <t>DLOC</t>
  </si>
  <si>
    <t>OMDC</t>
  </si>
  <si>
    <t>`</t>
  </si>
  <si>
    <t>DIRTY BLOWER ON AC#2 &amp; 5</t>
  </si>
  <si>
    <t>PRE-FILTERS ON AC#2 NEED TO BE CLEANED</t>
  </si>
  <si>
    <t>AC# 4 &amp; 5 ON CURB ADAPTORS</t>
  </si>
  <si>
    <t>DUST PLUG IN SMOKE ALARM IN AC#3</t>
  </si>
  <si>
    <t>IAN FULLER</t>
  </si>
  <si>
    <t>5619A05188</t>
  </si>
  <si>
    <t>LCH120H4MJ3Y</t>
  </si>
  <si>
    <t>5613F00930</t>
  </si>
  <si>
    <t>LCH150S4BN3Y</t>
  </si>
  <si>
    <t>5619G05973</t>
  </si>
  <si>
    <t>LCH102H4BG3Y</t>
  </si>
  <si>
    <t>Lennox</t>
  </si>
  <si>
    <t>5614F06782</t>
  </si>
  <si>
    <t>LCH092H4BN2Y</t>
  </si>
  <si>
    <t>LCH060H4EE3Y</t>
  </si>
  <si>
    <t>5616G09833</t>
  </si>
  <si>
    <t>KITCHEN</t>
  </si>
  <si>
    <t>DINING</t>
  </si>
  <si>
    <t>PLAYROOM</t>
  </si>
  <si>
    <t>UNITS ARE ELECTRIC, NO GAS PIPES</t>
  </si>
  <si>
    <t>X</t>
  </si>
  <si>
    <t>RESTROOM EF IS NOT WORKING</t>
  </si>
  <si>
    <t>INLET SAMPLING TUBE NOT CAPPED ON AC#1 &amp; 2</t>
  </si>
  <si>
    <t>EAGLE HARBOR FSU</t>
  </si>
  <si>
    <t>1541 COUNTY RD 220</t>
  </si>
  <si>
    <t>FLEMING ISLAND</t>
  </si>
  <si>
    <t>CARY ARNOLD</t>
  </si>
  <si>
    <t>(904) 264-3644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</si>
</sst>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164" formatCode="[&lt;=9999999]###\-####;\(###\)\ ###\-####"/>
    <numFmt numFmtId="165" formatCode="0.0"/>
    <numFmt numFmtId="166" formatCode="&quot;$&quot;#,##0"/>
    <numFmt numFmtId="167" formatCode="mm/dd/yy"/>
    <numFmt numFmtId="168" formatCode="00000"/>
    <numFmt numFmtId="169" formatCode="0.0%"/>
    <numFmt numFmtId="170" formatCode="&quot;$&quot;#,##0.00"/>
  </numFmts>
  <fonts count="25">
    <font>
      <sz val="11"/>
      <name val="Calibri"/>
      <scheme val="minor"/>
    </font>
    <font>
      <sz val="12"/>
      <name val="Calibri"/>
      <family val="2"/>
    </font>
    <font>
      <sz val="22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20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2"/>
      <color rgb="FFFF0000"/>
      <name val="Calibri"/>
      <family val="2"/>
    </font>
    <font>
      <b/>
      <sz val="16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color rgb="FF1061C3"/>
      <name val="Arial"/>
      <family val="2"/>
    </font>
    <font>
      <sz val="11"/>
      <color rgb="FF000000"/>
      <name val="Calibri"/>
      <family val="2"/>
    </font>
    <font>
      <b/>
      <sz val="12"/>
      <color rgb="FFFF0000"/>
      <name val="Calibri"/>
      <family val="2"/>
    </font>
    <font>
      <b/>
      <sz val="12"/>
      <color rgb="FFFFC000"/>
      <name val="Calibri"/>
      <family val="2"/>
    </font>
    <font>
      <sz val="12"/>
      <color rgb="FF00FF00"/>
      <name val="Calibri"/>
      <family val="2"/>
    </font>
    <font>
      <b/>
      <sz val="12"/>
      <color rgb="FF00FF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87E7D"/>
        <bgColor rgb="FFF87E7D"/>
      </patternFill>
    </fill>
  </fills>
  <borders count="129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52">
    <xf numFmtId="0" fontId="0" fillId="0" borderId="0" xfId="0"/>
    <xf numFmtId="0" fontId="1" fillId="0" borderId="0" xfId="0" applyFont="1"/>
    <xf numFmtId="166" fontId="10" fillId="0" borderId="44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166" fontId="10" fillId="0" borderId="38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0" fillId="0" borderId="0" xfId="0" applyNumberFormat="1" applyFont="1"/>
    <xf numFmtId="165" fontId="10" fillId="0" borderId="0" xfId="0" applyNumberFormat="1" applyFont="1"/>
    <xf numFmtId="0" fontId="1" fillId="0" borderId="32" xfId="0" applyFont="1" applyBorder="1"/>
    <xf numFmtId="0" fontId="1" fillId="0" borderId="67" xfId="0" applyFont="1" applyBorder="1"/>
    <xf numFmtId="0" fontId="1" fillId="0" borderId="26" xfId="0" applyFont="1" applyBorder="1"/>
    <xf numFmtId="0" fontId="1" fillId="0" borderId="71" xfId="0" applyFont="1" applyBorder="1"/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1" fillId="0" borderId="43" xfId="0" applyFont="1" applyBorder="1"/>
    <xf numFmtId="0" fontId="1" fillId="5" borderId="72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" fillId="0" borderId="0" xfId="0" applyNumberFormat="1" applyFont="1"/>
    <xf numFmtId="14" fontId="10" fillId="4" borderId="72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75" xfId="0" applyFont="1" applyBorder="1" applyAlignment="1">
      <alignment vertical="center" wrapText="1"/>
    </xf>
    <xf numFmtId="0" fontId="1" fillId="0" borderId="76" xfId="0" applyFont="1" applyBorder="1" applyAlignment="1">
      <alignment vertical="center" wrapText="1"/>
    </xf>
    <xf numFmtId="0" fontId="1" fillId="0" borderId="78" xfId="0" applyFont="1" applyBorder="1"/>
    <xf numFmtId="0" fontId="1" fillId="5" borderId="81" xfId="0" applyFont="1" applyFill="1" applyBorder="1" applyAlignment="1">
      <alignment horizontal="center" vertical="center"/>
    </xf>
    <xf numFmtId="14" fontId="10" fillId="4" borderId="81" xfId="0" applyNumberFormat="1" applyFont="1" applyFill="1" applyBorder="1" applyAlignment="1">
      <alignment horizontal="center" vertical="center"/>
    </xf>
    <xf numFmtId="165" fontId="10" fillId="0" borderId="82" xfId="0" applyNumberFormat="1" applyFont="1" applyBorder="1"/>
    <xf numFmtId="0" fontId="1" fillId="0" borderId="82" xfId="0" applyFont="1" applyBorder="1" applyAlignment="1">
      <alignment horizontal="center" vertical="center"/>
    </xf>
    <xf numFmtId="0" fontId="1" fillId="0" borderId="82" xfId="0" applyFont="1" applyBorder="1"/>
    <xf numFmtId="0" fontId="1" fillId="0" borderId="83" xfId="0" applyFont="1" applyBorder="1"/>
    <xf numFmtId="0" fontId="1" fillId="0" borderId="45" xfId="0" applyFont="1" applyBorder="1"/>
    <xf numFmtId="44" fontId="1" fillId="4" borderId="72" xfId="0" applyNumberFormat="1" applyFont="1" applyFill="1" applyBorder="1" applyAlignment="1">
      <alignment horizontal="center" vertical="center"/>
    </xf>
    <xf numFmtId="0" fontId="1" fillId="4" borderId="72" xfId="0" applyFont="1" applyFill="1" applyBorder="1"/>
    <xf numFmtId="0" fontId="7" fillId="0" borderId="37" xfId="0" applyFont="1" applyBorder="1" applyAlignment="1">
      <alignment vertical="center" wrapText="1"/>
    </xf>
    <xf numFmtId="0" fontId="1" fillId="8" borderId="72" xfId="0" applyFont="1" applyFill="1" applyBorder="1"/>
    <xf numFmtId="0" fontId="1" fillId="0" borderId="37" xfId="0" applyFont="1" applyBorder="1"/>
    <xf numFmtId="0" fontId="1" fillId="0" borderId="38" xfId="0" applyFont="1" applyBorder="1"/>
    <xf numFmtId="0" fontId="1" fillId="0" borderId="63" xfId="0" applyFont="1" applyBorder="1"/>
    <xf numFmtId="0" fontId="1" fillId="5" borderId="72" xfId="0" applyFont="1" applyFill="1" applyBorder="1"/>
    <xf numFmtId="0" fontId="1" fillId="0" borderId="28" xfId="0" applyFont="1" applyBorder="1"/>
    <xf numFmtId="0" fontId="1" fillId="0" borderId="37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32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95" xfId="0" applyFont="1" applyBorder="1"/>
    <xf numFmtId="0" fontId="1" fillId="0" borderId="32" xfId="0" applyFont="1" applyBorder="1" applyAlignment="1">
      <alignment horizontal="left" vertical="center"/>
    </xf>
    <xf numFmtId="0" fontId="1" fillId="0" borderId="89" xfId="0" applyFont="1" applyBorder="1" applyAlignment="1">
      <alignment vertical="center"/>
    </xf>
    <xf numFmtId="0" fontId="1" fillId="0" borderId="100" xfId="0" applyFont="1" applyBorder="1"/>
    <xf numFmtId="0" fontId="1" fillId="0" borderId="101" xfId="0" applyFont="1" applyBorder="1"/>
    <xf numFmtId="0" fontId="1" fillId="0" borderId="99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6" xfId="0" applyFont="1" applyBorder="1"/>
    <xf numFmtId="0" fontId="1" fillId="0" borderId="54" xfId="0" applyFont="1" applyBorder="1" applyAlignment="1">
      <alignment vertical="center"/>
    </xf>
    <xf numFmtId="0" fontId="1" fillId="0" borderId="64" xfId="0" applyFont="1" applyBorder="1"/>
    <xf numFmtId="0" fontId="1" fillId="0" borderId="71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62" xfId="0" applyFont="1" applyBorder="1" applyAlignment="1">
      <alignment vertical="center"/>
    </xf>
    <xf numFmtId="0" fontId="1" fillId="0" borderId="61" xfId="0" applyFont="1" applyBorder="1"/>
    <xf numFmtId="0" fontId="1" fillId="0" borderId="42" xfId="0" applyFont="1" applyBorder="1"/>
    <xf numFmtId="0" fontId="1" fillId="0" borderId="13" xfId="0" applyFont="1" applyBorder="1"/>
    <xf numFmtId="0" fontId="1" fillId="2" borderId="72" xfId="0" applyFont="1" applyFill="1" applyBorder="1"/>
    <xf numFmtId="0" fontId="6" fillId="0" borderId="0" xfId="0" applyFont="1" applyAlignment="1">
      <alignment horizontal="center" vertical="center"/>
    </xf>
    <xf numFmtId="0" fontId="8" fillId="0" borderId="73" xfId="0" applyFont="1" applyBorder="1"/>
    <xf numFmtId="0" fontId="8" fillId="0" borderId="0" xfId="0" applyFont="1"/>
    <xf numFmtId="0" fontId="8" fillId="0" borderId="32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9" xfId="0" applyFont="1" applyBorder="1"/>
    <xf numFmtId="0" fontId="8" fillId="0" borderId="17" xfId="0" applyFont="1" applyBorder="1"/>
    <xf numFmtId="0" fontId="7" fillId="0" borderId="54" xfId="0" applyFont="1" applyBorder="1"/>
    <xf numFmtId="0" fontId="7" fillId="0" borderId="63" xfId="0" applyFont="1" applyBorder="1"/>
    <xf numFmtId="0" fontId="1" fillId="0" borderId="54" xfId="0" applyFont="1" applyBorder="1"/>
    <xf numFmtId="0" fontId="1" fillId="0" borderId="23" xfId="0" applyFont="1" applyBorder="1"/>
    <xf numFmtId="0" fontId="1" fillId="0" borderId="36" xfId="0" applyFont="1" applyBorder="1"/>
    <xf numFmtId="0" fontId="7" fillId="2" borderId="72" xfId="0" applyFont="1" applyFill="1" applyBorder="1"/>
    <xf numFmtId="0" fontId="12" fillId="2" borderId="72" xfId="0" applyFont="1" applyFill="1" applyBorder="1"/>
    <xf numFmtId="0" fontId="1" fillId="2" borderId="72" xfId="0" applyFont="1" applyFill="1" applyBorder="1" applyAlignment="1">
      <alignment vertical="center"/>
    </xf>
    <xf numFmtId="0" fontId="13" fillId="2" borderId="72" xfId="0" applyFont="1" applyFill="1" applyBorder="1" applyAlignment="1">
      <alignment vertical="center"/>
    </xf>
    <xf numFmtId="0" fontId="7" fillId="2" borderId="7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5" fillId="4" borderId="72" xfId="0" applyFont="1" applyFill="1" applyBorder="1" applyAlignment="1">
      <alignment horizontal="center" vertical="center"/>
    </xf>
    <xf numFmtId="14" fontId="14" fillId="0" borderId="0" xfId="0" applyNumberFormat="1" applyFont="1" applyAlignment="1">
      <alignment horizontal="right" vertical="top"/>
    </xf>
    <xf numFmtId="0" fontId="7" fillId="4" borderId="72" xfId="0" applyFont="1" applyFill="1" applyBorder="1"/>
    <xf numFmtId="0" fontId="15" fillId="9" borderId="72" xfId="0" applyFont="1" applyFill="1" applyBorder="1" applyAlignment="1">
      <alignment horizontal="center" vertical="center"/>
    </xf>
    <xf numFmtId="0" fontId="7" fillId="9" borderId="72" xfId="0" applyFont="1" applyFill="1" applyBorder="1"/>
    <xf numFmtId="14" fontId="7" fillId="0" borderId="0" xfId="0" applyNumberFormat="1" applyFont="1"/>
    <xf numFmtId="0" fontId="15" fillId="5" borderId="72" xfId="0" applyFont="1" applyFill="1" applyBorder="1" applyAlignment="1">
      <alignment horizontal="center" vertical="center"/>
    </xf>
    <xf numFmtId="0" fontId="7" fillId="5" borderId="72" xfId="0" applyFont="1" applyFill="1" applyBorder="1"/>
    <xf numFmtId="0" fontId="15" fillId="10" borderId="72" xfId="0" applyFont="1" applyFill="1" applyBorder="1" applyAlignment="1">
      <alignment horizontal="center" vertical="center"/>
    </xf>
    <xf numFmtId="0" fontId="7" fillId="10" borderId="72" xfId="0" applyFont="1" applyFill="1" applyBorder="1"/>
    <xf numFmtId="0" fontId="15" fillId="8" borderId="72" xfId="0" applyFont="1" applyFill="1" applyBorder="1" applyAlignment="1">
      <alignment horizontal="center" vertical="center"/>
    </xf>
    <xf numFmtId="0" fontId="7" fillId="8" borderId="72" xfId="0" applyFont="1" applyFill="1" applyBorder="1"/>
    <xf numFmtId="0" fontId="15" fillId="11" borderId="72" xfId="0" applyFont="1" applyFill="1" applyBorder="1" applyAlignment="1">
      <alignment horizontal="center" vertical="center"/>
    </xf>
    <xf numFmtId="0" fontId="7" fillId="11" borderId="72" xfId="0" applyFont="1" applyFill="1" applyBorder="1"/>
    <xf numFmtId="0" fontId="15" fillId="12" borderId="72" xfId="0" applyFont="1" applyFill="1" applyBorder="1" applyAlignment="1">
      <alignment horizontal="center" vertical="center"/>
    </xf>
    <xf numFmtId="0" fontId="7" fillId="12" borderId="72" xfId="0" applyFont="1" applyFill="1" applyBorder="1"/>
    <xf numFmtId="0" fontId="15" fillId="13" borderId="72" xfId="0" applyFont="1" applyFill="1" applyBorder="1" applyAlignment="1">
      <alignment horizontal="center" vertical="center"/>
    </xf>
    <xf numFmtId="0" fontId="7" fillId="13" borderId="72" xfId="0" applyFont="1" applyFill="1" applyBorder="1"/>
    <xf numFmtId="0" fontId="15" fillId="0" borderId="0" xfId="0" applyFont="1" applyAlignment="1">
      <alignment horizontal="center" vertical="center"/>
    </xf>
    <xf numFmtId="0" fontId="16" fillId="7" borderId="72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5" fillId="15" borderId="72" xfId="0" applyFont="1" applyFill="1" applyBorder="1" applyAlignment="1">
      <alignment horizontal="right" vertical="top"/>
    </xf>
    <xf numFmtId="0" fontId="15" fillId="15" borderId="72" xfId="0" applyFont="1" applyFill="1" applyBorder="1" applyAlignment="1">
      <alignment horizontal="left" vertical="top"/>
    </xf>
    <xf numFmtId="0" fontId="15" fillId="15" borderId="72" xfId="0" applyFont="1" applyFill="1" applyBorder="1" applyAlignment="1">
      <alignment vertical="top"/>
    </xf>
    <xf numFmtId="0" fontId="15" fillId="15" borderId="72" xfId="0" applyFont="1" applyFill="1" applyBorder="1" applyAlignment="1">
      <alignment horizontal="right" vertical="top" wrapText="1"/>
    </xf>
    <xf numFmtId="0" fontId="18" fillId="14" borderId="72" xfId="0" applyFont="1" applyFill="1" applyBorder="1" applyAlignment="1">
      <alignment horizontal="center" vertical="center" wrapText="1"/>
    </xf>
    <xf numFmtId="0" fontId="18" fillId="14" borderId="7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167" fontId="14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67" fontId="14" fillId="0" borderId="0" xfId="0" applyNumberFormat="1" applyFont="1" applyAlignment="1">
      <alignment horizontal="right" vertical="top" wrapText="1"/>
    </xf>
    <xf numFmtId="164" fontId="14" fillId="0" borderId="0" xfId="0" applyNumberFormat="1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4" fontId="14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5" fontId="7" fillId="0" borderId="0" xfId="0" applyNumberFormat="1" applyFont="1"/>
    <xf numFmtId="1" fontId="7" fillId="0" borderId="0" xfId="0" applyNumberFormat="1" applyFont="1"/>
    <xf numFmtId="0" fontId="20" fillId="0" borderId="0" xfId="0" applyFont="1" applyAlignment="1">
      <alignment horizontal="center" wrapText="1"/>
    </xf>
    <xf numFmtId="1" fontId="20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0" fontId="20" fillId="0" borderId="0" xfId="0" applyFont="1" applyAlignment="1">
      <alignment horizontal="center"/>
    </xf>
    <xf numFmtId="167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/>
    <xf numFmtId="166" fontId="7" fillId="0" borderId="0" xfId="0" applyNumberFormat="1" applyFont="1" applyAlignment="1">
      <alignment horizontal="right" wrapText="1"/>
    </xf>
    <xf numFmtId="2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wrapText="1"/>
    </xf>
    <xf numFmtId="41" fontId="7" fillId="0" borderId="0" xfId="0" applyNumberFormat="1" applyFont="1" applyAlignment="1">
      <alignment horizontal="center" wrapText="1"/>
    </xf>
    <xf numFmtId="170" fontId="7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center"/>
    </xf>
    <xf numFmtId="16" fontId="7" fillId="0" borderId="0" xfId="0" applyNumberFormat="1" applyFont="1"/>
    <xf numFmtId="2" fontId="7" fillId="0" borderId="0" xfId="0" applyNumberFormat="1" applyFont="1"/>
    <xf numFmtId="0" fontId="8" fillId="0" borderId="40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9" xfId="0" applyFont="1" applyBorder="1"/>
    <xf numFmtId="165" fontId="7" fillId="0" borderId="40" xfId="0" applyNumberFormat="1" applyFont="1" applyBorder="1" applyAlignment="1">
      <alignment horizontal="center" vertical="center"/>
    </xf>
    <xf numFmtId="165" fontId="7" fillId="0" borderId="80" xfId="0" applyNumberFormat="1" applyFont="1" applyBorder="1" applyAlignment="1">
      <alignment horizontal="center" vertical="center"/>
    </xf>
    <xf numFmtId="0" fontId="3" fillId="0" borderId="76" xfId="0" applyFont="1" applyBorder="1"/>
    <xf numFmtId="0" fontId="3" fillId="0" borderId="78" xfId="0" applyFont="1" applyBorder="1"/>
    <xf numFmtId="0" fontId="3" fillId="0" borderId="43" xfId="0" applyFont="1" applyBorder="1"/>
    <xf numFmtId="0" fontId="7" fillId="0" borderId="21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166" fontId="7" fillId="0" borderId="12" xfId="0" applyNumberFormat="1" applyFont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1" fillId="0" borderId="29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166" fontId="7" fillId="0" borderId="35" xfId="0" applyNumberFormat="1" applyFont="1" applyBorder="1" applyAlignment="1">
      <alignment horizontal="center" vertical="center"/>
    </xf>
    <xf numFmtId="0" fontId="3" fillId="0" borderId="23" xfId="0" applyFont="1" applyBorder="1"/>
    <xf numFmtId="0" fontId="3" fillId="0" borderId="28" xfId="0" applyFont="1" applyBorder="1"/>
    <xf numFmtId="166" fontId="10" fillId="0" borderId="40" xfId="0" applyNumberFormat="1" applyFont="1" applyBorder="1" applyAlignment="1">
      <alignment horizontal="center" vertical="center"/>
    </xf>
    <xf numFmtId="166" fontId="7" fillId="0" borderId="44" xfId="0" applyNumberFormat="1" applyFont="1" applyBorder="1" applyAlignment="1">
      <alignment horizontal="center" vertical="center"/>
    </xf>
    <xf numFmtId="0" fontId="3" fillId="0" borderId="45" xfId="0" applyFont="1" applyBorder="1"/>
    <xf numFmtId="0" fontId="3" fillId="0" borderId="79" xfId="0" applyFont="1" applyBorder="1"/>
    <xf numFmtId="0" fontId="8" fillId="0" borderId="8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/>
    </xf>
    <xf numFmtId="0" fontId="1" fillId="0" borderId="73" xfId="0" applyFont="1" applyBorder="1" applyAlignment="1">
      <alignment horizontal="left" vertical="center"/>
    </xf>
    <xf numFmtId="0" fontId="0" fillId="0" borderId="0" xfId="0"/>
    <xf numFmtId="0" fontId="3" fillId="0" borderId="32" xfId="0" applyFont="1" applyBorder="1"/>
    <xf numFmtId="0" fontId="11" fillId="4" borderId="44" xfId="0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165" fontId="3" fillId="0" borderId="40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0" fontId="11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 wrapText="1"/>
    </xf>
    <xf numFmtId="0" fontId="11" fillId="5" borderId="44" xfId="0" applyFont="1" applyFill="1" applyBorder="1" applyAlignment="1">
      <alignment horizontal="center" vertical="center" shrinkToFit="1"/>
    </xf>
    <xf numFmtId="0" fontId="6" fillId="0" borderId="87" xfId="0" applyFont="1" applyBorder="1" applyAlignment="1">
      <alignment horizontal="center" vertical="center"/>
    </xf>
    <xf numFmtId="0" fontId="3" fillId="0" borderId="26" xfId="0" applyFont="1" applyBorder="1"/>
    <xf numFmtId="0" fontId="3" fillId="0" borderId="88" xfId="0" applyFont="1" applyBorder="1"/>
    <xf numFmtId="0" fontId="1" fillId="0" borderId="8" xfId="0" applyFont="1" applyBorder="1" applyAlignment="1">
      <alignment vertical="center"/>
    </xf>
    <xf numFmtId="0" fontId="3" fillId="0" borderId="9" xfId="0" applyFont="1" applyBorder="1"/>
    <xf numFmtId="0" fontId="3" fillId="0" borderId="89" xfId="0" applyFont="1" applyBorder="1"/>
    <xf numFmtId="0" fontId="1" fillId="0" borderId="90" xfId="0" applyFont="1" applyBorder="1" applyAlignment="1">
      <alignment horizontal="center"/>
    </xf>
    <xf numFmtId="0" fontId="3" fillId="0" borderId="91" xfId="0" applyFont="1" applyBorder="1"/>
    <xf numFmtId="0" fontId="3" fillId="0" borderId="92" xfId="0" applyFont="1" applyBorder="1"/>
    <xf numFmtId="0" fontId="1" fillId="0" borderId="84" xfId="0" applyFont="1" applyBorder="1" applyAlignment="1">
      <alignment horizontal="left" vertical="center"/>
    </xf>
    <xf numFmtId="0" fontId="3" fillId="0" borderId="85" xfId="0" applyFont="1" applyBorder="1"/>
    <xf numFmtId="0" fontId="3" fillId="0" borderId="86" xfId="0" applyFont="1" applyBorder="1"/>
    <xf numFmtId="0" fontId="11" fillId="0" borderId="77" xfId="0" applyFont="1" applyBorder="1" applyAlignment="1">
      <alignment horizontal="center" vertical="center"/>
    </xf>
    <xf numFmtId="0" fontId="3" fillId="0" borderId="74" xfId="0" applyFont="1" applyBorder="1"/>
    <xf numFmtId="0" fontId="7" fillId="0" borderId="73" xfId="0" applyFont="1" applyBorder="1" applyAlignment="1">
      <alignment horizontal="left" vertical="center"/>
    </xf>
    <xf numFmtId="0" fontId="11" fillId="7" borderId="44" xfId="0" applyFont="1" applyFill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3" fillId="0" borderId="57" xfId="0" applyFont="1" applyBorder="1"/>
    <xf numFmtId="0" fontId="1" fillId="5" borderId="65" xfId="0" applyFont="1" applyFill="1" applyBorder="1" applyAlignment="1">
      <alignment horizontal="left" vertical="center"/>
    </xf>
    <xf numFmtId="0" fontId="3" fillId="0" borderId="51" xfId="0" applyFont="1" applyBorder="1"/>
    <xf numFmtId="0" fontId="3" fillId="0" borderId="66" xfId="0" applyFont="1" applyBorder="1"/>
    <xf numFmtId="0" fontId="1" fillId="0" borderId="87" xfId="0" applyFont="1" applyBorder="1" applyAlignment="1">
      <alignment horizontal="left" vertical="center" wrapText="1"/>
    </xf>
    <xf numFmtId="0" fontId="1" fillId="0" borderId="73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3" fillId="0" borderId="54" xfId="0" applyFont="1" applyBorder="1"/>
    <xf numFmtId="0" fontId="3" fillId="0" borderId="63" xfId="0" applyFont="1" applyBorder="1"/>
    <xf numFmtId="0" fontId="1" fillId="0" borderId="73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3" fillId="0" borderId="34" xfId="0" applyFont="1" applyBorder="1"/>
    <xf numFmtId="166" fontId="10" fillId="0" borderId="44" xfId="0" applyNumberFormat="1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0" borderId="22" xfId="0" applyFont="1" applyBorder="1" applyAlignment="1">
      <alignment horizontal="center"/>
    </xf>
    <xf numFmtId="0" fontId="1" fillId="6" borderId="68" xfId="0" applyFont="1" applyFill="1" applyBorder="1" applyAlignment="1">
      <alignment horizontal="left"/>
    </xf>
    <xf numFmtId="0" fontId="3" fillId="0" borderId="69" xfId="0" applyFont="1" applyBorder="1"/>
    <xf numFmtId="0" fontId="3" fillId="0" borderId="70" xfId="0" applyFont="1" applyBorder="1"/>
    <xf numFmtId="0" fontId="7" fillId="0" borderId="37" xfId="0" applyFont="1" applyBorder="1" applyAlignment="1">
      <alignment horizontal="left" vertical="center"/>
    </xf>
    <xf numFmtId="9" fontId="7" fillId="0" borderId="40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5" fontId="1" fillId="3" borderId="11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0" fontId="7" fillId="0" borderId="1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8" fillId="0" borderId="37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" fillId="0" borderId="16" xfId="0" applyFont="1" applyBorder="1"/>
    <xf numFmtId="1" fontId="1" fillId="3" borderId="50" xfId="0" applyNumberFormat="1" applyFont="1" applyFill="1" applyBorder="1" applyAlignment="1">
      <alignment horizontal="center" vertical="center"/>
    </xf>
    <xf numFmtId="0" fontId="3" fillId="0" borderId="52" xfId="0" applyFont="1" applyBorder="1"/>
    <xf numFmtId="0" fontId="1" fillId="3" borderId="53" xfId="0" applyFont="1" applyFill="1" applyBorder="1" applyAlignment="1">
      <alignment horizontal="center" vertical="center" wrapText="1"/>
    </xf>
    <xf numFmtId="0" fontId="3" fillId="0" borderId="55" xfId="0" applyFont="1" applyBorder="1"/>
    <xf numFmtId="1" fontId="1" fillId="0" borderId="15" xfId="0" applyNumberFormat="1" applyFont="1" applyBorder="1" applyAlignment="1">
      <alignment horizontal="center" vertical="center"/>
    </xf>
    <xf numFmtId="0" fontId="3" fillId="0" borderId="56" xfId="0" applyFont="1" applyBorder="1"/>
    <xf numFmtId="0" fontId="10" fillId="0" borderId="54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165" fontId="1" fillId="3" borderId="50" xfId="0" applyNumberFormat="1" applyFont="1" applyFill="1" applyBorder="1" applyAlignment="1">
      <alignment horizontal="center" vertical="center"/>
    </xf>
    <xf numFmtId="0" fontId="3" fillId="0" borderId="60" xfId="0" applyFont="1" applyBorder="1"/>
    <xf numFmtId="0" fontId="7" fillId="0" borderId="53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166" fontId="7" fillId="0" borderId="62" xfId="0" applyNumberFormat="1" applyFont="1" applyBorder="1" applyAlignment="1">
      <alignment horizontal="center" vertical="center"/>
    </xf>
    <xf numFmtId="166" fontId="7" fillId="0" borderId="53" xfId="0" applyNumberFormat="1" applyFont="1" applyBorder="1" applyAlignment="1">
      <alignment horizontal="center" vertical="center"/>
    </xf>
    <xf numFmtId="165" fontId="1" fillId="3" borderId="5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1" fontId="1" fillId="3" borderId="22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/>
    </xf>
    <xf numFmtId="1" fontId="1" fillId="3" borderId="53" xfId="0" applyNumberFormat="1" applyFont="1" applyFill="1" applyBorder="1" applyAlignment="1">
      <alignment horizontal="center" vertical="center"/>
    </xf>
    <xf numFmtId="1" fontId="1" fillId="0" borderId="53" xfId="0" applyNumberFormat="1" applyFont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0" borderId="31" xfId="0" applyFont="1" applyBorder="1"/>
    <xf numFmtId="0" fontId="7" fillId="0" borderId="30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1" fillId="4" borderId="93" xfId="0" applyFont="1" applyFill="1" applyBorder="1" applyAlignment="1">
      <alignment horizontal="center" vertical="center" wrapText="1"/>
    </xf>
    <xf numFmtId="0" fontId="3" fillId="0" borderId="94" xfId="0" applyFont="1" applyBorder="1"/>
    <xf numFmtId="0" fontId="1" fillId="0" borderId="37" xfId="0" applyFont="1" applyBorder="1" applyAlignment="1">
      <alignment horizontal="left" vertical="center"/>
    </xf>
    <xf numFmtId="0" fontId="6" fillId="0" borderId="12" xfId="0" applyFont="1" applyBorder="1" applyAlignment="1">
      <alignment horizontal="center" wrapText="1"/>
    </xf>
    <xf numFmtId="0" fontId="3" fillId="0" borderId="41" xfId="0" applyFont="1" applyBorder="1"/>
    <xf numFmtId="0" fontId="1" fillId="0" borderId="11" xfId="0" applyFont="1" applyBorder="1" applyAlignment="1">
      <alignment horizontal="center" shrinkToFit="1"/>
    </xf>
    <xf numFmtId="166" fontId="7" fillId="0" borderId="42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0" fontId="3" fillId="0" borderId="61" xfId="0" applyFont="1" applyBorder="1"/>
    <xf numFmtId="0" fontId="1" fillId="0" borderId="53" xfId="0" applyFont="1" applyBorder="1" applyAlignment="1">
      <alignment horizontal="center"/>
    </xf>
    <xf numFmtId="166" fontId="7" fillId="0" borderId="64" xfId="0" applyNumberFormat="1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shrinkToFit="1"/>
    </xf>
    <xf numFmtId="0" fontId="1" fillId="0" borderId="5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0" borderId="4" xfId="0" applyFont="1" applyBorder="1" applyAlignment="1">
      <alignment horizontal="center" vertical="center"/>
    </xf>
    <xf numFmtId="0" fontId="3" fillId="0" borderId="5" xfId="0" applyFont="1" applyBorder="1"/>
    <xf numFmtId="0" fontId="5" fillId="0" borderId="5" xfId="0" applyFont="1" applyBorder="1" applyAlignment="1">
      <alignment horizontal="center" vertical="center"/>
    </xf>
    <xf numFmtId="0" fontId="3" fillId="0" borderId="6" xfId="0" applyFont="1" applyBorder="1"/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shrinkToFit="1"/>
    </xf>
    <xf numFmtId="0" fontId="1" fillId="0" borderId="22" xfId="0" applyFont="1" applyBorder="1" applyAlignment="1">
      <alignment horizontal="center" shrinkToFit="1"/>
    </xf>
    <xf numFmtId="0" fontId="3" fillId="0" borderId="27" xfId="0" applyFont="1" applyBorder="1"/>
    <xf numFmtId="0" fontId="7" fillId="0" borderId="22" xfId="0" applyFont="1" applyBorder="1" applyAlignment="1">
      <alignment horizontal="center"/>
    </xf>
    <xf numFmtId="41" fontId="7" fillId="0" borderId="22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shrinkToFit="1"/>
    </xf>
    <xf numFmtId="2" fontId="7" fillId="0" borderId="22" xfId="0" applyNumberFormat="1" applyFont="1" applyBorder="1" applyAlignment="1">
      <alignment horizontal="center" shrinkToFit="1"/>
    </xf>
    <xf numFmtId="14" fontId="7" fillId="0" borderId="22" xfId="0" applyNumberFormat="1" applyFont="1" applyBorder="1" applyAlignment="1">
      <alignment horizontal="center" shrinkToFit="1"/>
    </xf>
    <xf numFmtId="0" fontId="7" fillId="0" borderId="22" xfId="0" applyFont="1" applyBorder="1" applyAlignment="1">
      <alignment horizontal="center" shrinkToFit="1"/>
    </xf>
    <xf numFmtId="0" fontId="8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shrinkToFit="1"/>
    </xf>
    <xf numFmtId="14" fontId="7" fillId="0" borderId="35" xfId="0" applyNumberFormat="1" applyFont="1" applyBorder="1" applyAlignment="1">
      <alignment horizontal="center" shrinkToFit="1"/>
    </xf>
    <xf numFmtId="0" fontId="1" fillId="0" borderId="21" xfId="0" applyFont="1" applyBorder="1" applyAlignment="1">
      <alignment horizontal="center"/>
    </xf>
    <xf numFmtId="0" fontId="3" fillId="0" borderId="36" xfId="0" applyFont="1" applyBorder="1"/>
    <xf numFmtId="0" fontId="5" fillId="0" borderId="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/>
    </xf>
    <xf numFmtId="0" fontId="3" fillId="0" borderId="7" xfId="0" applyFont="1" applyBorder="1"/>
    <xf numFmtId="164" fontId="6" fillId="0" borderId="11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0" fontId="3" fillId="0" borderId="17" xfId="0" applyFont="1" applyBorder="1"/>
    <xf numFmtId="1" fontId="7" fillId="0" borderId="18" xfId="0" applyNumberFormat="1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6" fillId="0" borderId="40" xfId="0" applyFont="1" applyBorder="1" applyAlignment="1">
      <alignment horizontal="center" wrapText="1"/>
    </xf>
    <xf numFmtId="165" fontId="7" fillId="0" borderId="22" xfId="0" applyNumberFormat="1" applyFont="1" applyBorder="1" applyAlignment="1">
      <alignment horizontal="center" wrapText="1"/>
    </xf>
    <xf numFmtId="0" fontId="6" fillId="0" borderId="44" xfId="0" applyFont="1" applyBorder="1" applyAlignment="1">
      <alignment horizontal="center" vertical="center"/>
    </xf>
    <xf numFmtId="14" fontId="8" fillId="0" borderId="12" xfId="0" applyNumberFormat="1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3" fillId="0" borderId="58" xfId="0" applyFont="1" applyBorder="1"/>
    <xf numFmtId="0" fontId="1" fillId="0" borderId="15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3" borderId="68" xfId="0" applyFont="1" applyFill="1" applyBorder="1" applyAlignment="1">
      <alignment horizontal="center"/>
    </xf>
    <xf numFmtId="0" fontId="3" fillId="0" borderId="110" xfId="0" applyFont="1" applyBorder="1"/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4" fontId="7" fillId="0" borderId="62" xfId="0" applyNumberFormat="1" applyFont="1" applyBorder="1" applyAlignment="1">
      <alignment horizontal="center"/>
    </xf>
    <xf numFmtId="0" fontId="1" fillId="3" borderId="97" xfId="0" applyFont="1" applyFill="1" applyBorder="1" applyAlignment="1">
      <alignment horizontal="center" wrapText="1"/>
    </xf>
    <xf numFmtId="0" fontId="3" fillId="0" borderId="106" xfId="0" applyFont="1" applyBorder="1"/>
    <xf numFmtId="0" fontId="1" fillId="3" borderId="107" xfId="0" applyFont="1" applyFill="1" applyBorder="1" applyAlignment="1">
      <alignment horizontal="center"/>
    </xf>
    <xf numFmtId="0" fontId="3" fillId="0" borderId="108" xfId="0" applyFont="1" applyBorder="1"/>
    <xf numFmtId="0" fontId="3" fillId="0" borderId="109" xfId="0" applyFont="1" applyBorder="1"/>
    <xf numFmtId="0" fontId="1" fillId="0" borderId="8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73" xfId="0" applyFont="1" applyBorder="1" applyAlignment="1">
      <alignment horizontal="center" shrinkToFit="1"/>
    </xf>
    <xf numFmtId="0" fontId="7" fillId="0" borderId="71" xfId="0" applyFont="1" applyBorder="1" applyAlignment="1">
      <alignment horizontal="center" vertical="center"/>
    </xf>
    <xf numFmtId="0" fontId="3" fillId="0" borderId="67" xfId="0" applyFont="1" applyBorder="1"/>
    <xf numFmtId="0" fontId="3" fillId="0" borderId="102" xfId="0" applyFont="1" applyBorder="1"/>
    <xf numFmtId="0" fontId="7" fillId="0" borderId="35" xfId="0" applyFont="1" applyBorder="1" applyAlignment="1">
      <alignment horizontal="center"/>
    </xf>
    <xf numFmtId="0" fontId="3" fillId="0" borderId="111" xfId="0" applyFont="1" applyBorder="1"/>
    <xf numFmtId="0" fontId="1" fillId="3" borderId="53" xfId="0" applyFont="1" applyFill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3" fillId="0" borderId="112" xfId="0" applyFont="1" applyBorder="1"/>
    <xf numFmtId="0" fontId="7" fillId="0" borderId="8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1" fillId="0" borderId="84" xfId="0" applyFont="1" applyBorder="1" applyAlignment="1">
      <alignment horizontal="center" wrapText="1"/>
    </xf>
    <xf numFmtId="0" fontId="3" fillId="0" borderId="104" xfId="0" applyFont="1" applyBorder="1"/>
    <xf numFmtId="0" fontId="3" fillId="0" borderId="87" xfId="0" applyFont="1" applyBorder="1"/>
    <xf numFmtId="0" fontId="1" fillId="0" borderId="10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3" fillId="0" borderId="49" xfId="0" applyFont="1" applyBorder="1"/>
    <xf numFmtId="0" fontId="7" fillId="0" borderId="0" xfId="0" applyFont="1" applyAlignment="1">
      <alignment horizontal="center" vertical="center"/>
    </xf>
    <xf numFmtId="0" fontId="3" fillId="0" borderId="73" xfId="0" applyFont="1" applyBorder="1"/>
    <xf numFmtId="0" fontId="1" fillId="0" borderId="38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1" fillId="0" borderId="59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/>
    </xf>
    <xf numFmtId="0" fontId="1" fillId="0" borderId="98" xfId="0" applyFont="1" applyBorder="1" applyAlignment="1">
      <alignment horizontal="left" vertical="center"/>
    </xf>
    <xf numFmtId="0" fontId="3" fillId="0" borderId="99" xfId="0" applyFont="1" applyBorder="1"/>
    <xf numFmtId="0" fontId="1" fillId="0" borderId="4" xfId="0" applyFont="1" applyBorder="1" applyAlignment="1">
      <alignment horizontal="center"/>
    </xf>
    <xf numFmtId="0" fontId="6" fillId="0" borderId="37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1" fillId="0" borderId="84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0" fontId="1" fillId="0" borderId="9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71" xfId="0" applyFont="1" applyBorder="1" applyAlignment="1">
      <alignment horizontal="center" vertical="center"/>
    </xf>
    <xf numFmtId="0" fontId="1" fillId="2" borderId="124" xfId="0" applyFont="1" applyFill="1" applyBorder="1" applyAlignment="1">
      <alignment horizontal="center"/>
    </xf>
    <xf numFmtId="0" fontId="3" fillId="0" borderId="125" xfId="0" applyFont="1" applyBorder="1"/>
    <xf numFmtId="0" fontId="3" fillId="0" borderId="126" xfId="0" applyFont="1" applyBorder="1"/>
    <xf numFmtId="0" fontId="1" fillId="0" borderId="67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" fillId="3" borderId="113" xfId="0" applyFont="1" applyFill="1" applyBorder="1" applyAlignment="1">
      <alignment horizontal="center" wrapText="1"/>
    </xf>
    <xf numFmtId="0" fontId="3" fillId="0" borderId="114" xfId="0" applyFont="1" applyBorder="1"/>
    <xf numFmtId="0" fontId="1" fillId="3" borderId="115" xfId="0" applyFont="1" applyFill="1" applyBorder="1" applyAlignment="1">
      <alignment horizontal="center"/>
    </xf>
    <xf numFmtId="0" fontId="3" fillId="0" borderId="116" xfId="0" applyFont="1" applyBorder="1"/>
    <xf numFmtId="0" fontId="1" fillId="0" borderId="115" xfId="0" applyFont="1" applyBorder="1" applyAlignment="1">
      <alignment horizontal="center"/>
    </xf>
    <xf numFmtId="0" fontId="3" fillId="0" borderId="117" xfId="0" applyFont="1" applyBorder="1"/>
    <xf numFmtId="0" fontId="1" fillId="0" borderId="33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3" fillId="0" borderId="123" xfId="0" applyFont="1" applyBorder="1"/>
    <xf numFmtId="0" fontId="1" fillId="0" borderId="9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3" fillId="0" borderId="119" xfId="0" applyFont="1" applyBorder="1"/>
    <xf numFmtId="0" fontId="1" fillId="3" borderId="120" xfId="0" applyFont="1" applyFill="1" applyBorder="1" applyAlignment="1">
      <alignment horizontal="center"/>
    </xf>
    <xf numFmtId="0" fontId="3" fillId="0" borderId="121" xfId="0" applyFont="1" applyBorder="1"/>
    <xf numFmtId="0" fontId="1" fillId="0" borderId="122" xfId="0" applyFont="1" applyBorder="1" applyAlignment="1">
      <alignment horizontal="center"/>
    </xf>
    <xf numFmtId="0" fontId="11" fillId="5" borderId="44" xfId="0" applyFont="1" applyFill="1" applyBorder="1" applyAlignment="1">
      <alignment horizontal="center" vertical="center"/>
    </xf>
    <xf numFmtId="0" fontId="1" fillId="0" borderId="84" xfId="0" applyFont="1" applyBorder="1" applyAlignment="1">
      <alignment horizontal="center"/>
    </xf>
    <xf numFmtId="0" fontId="1" fillId="0" borderId="105" xfId="0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17" fillId="14" borderId="127" xfId="0" applyFont="1" applyFill="1" applyBorder="1" applyAlignment="1">
      <alignment horizontal="center" vertical="center" wrapText="1"/>
    </xf>
    <xf numFmtId="0" fontId="3" fillId="0" borderId="128" xfId="0" applyFont="1" applyBorder="1"/>
    <xf numFmtId="0" fontId="7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164" fontId="3" fillId="0" borderId="25" xfId="0" applyNumberFormat="1" applyFont="1" applyBorder="1" applyAlignment="1">
      <alignment horizontal="center"/>
    </xf>
  </cellXfs>
  <cellStyles count="1">
    <cellStyle name="Normal" xfId="0" builtinId="0"/>
  </cellStyles>
  <dxfs count="6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151</xdr:row>
      <xdr:rowOff>0</xdr:rowOff>
    </xdr:from>
    <xdr:ext cx="8039100" cy="819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1213" y="3375188"/>
          <a:ext cx="8029575" cy="809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NOTE TO TECHNICIAN: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TAKE TWO OVERALL PICTURES OF THE ROOF TOP AND THEN UPLOAD THOSE AS THE FIRST TWO PICTURES.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CHECK THAT AT THE SUNCOAST PANEL THAT "SINGLE PAIR TWISTED WITH FOIL SHIELD AND DRAIN WIRE" IS USED FOR EACH RTU. SEE EXAMPLE PICTURE BELOW:</a:t>
          </a:r>
          <a:endParaRPr sz="1100"/>
        </a:p>
      </xdr:txBody>
    </xdr:sp>
    <xdr:clientData fLocksWithSheet="0"/>
  </xdr:oneCellAnchor>
  <xdr:oneCellAnchor>
    <xdr:from>
      <xdr:col>34</xdr:col>
      <xdr:colOff>19050</xdr:colOff>
      <xdr:row>321</xdr:row>
      <xdr:rowOff>0</xdr:rowOff>
    </xdr:from>
    <xdr:ext cx="3657600" cy="2286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176</xdr:row>
      <xdr:rowOff>104775</xdr:rowOff>
    </xdr:from>
    <xdr:ext cx="7277100" cy="42481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28575</xdr:colOff>
      <xdr:row>153</xdr:row>
      <xdr:rowOff>85725</xdr:rowOff>
    </xdr:from>
    <xdr:ext cx="3276600" cy="14668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42</xdr:col>
      <xdr:colOff>18796</xdr:colOff>
      <xdr:row>225</xdr:row>
      <xdr:rowOff>1</xdr:rowOff>
    </xdr:from>
    <xdr:to>
      <xdr:col>58</xdr:col>
      <xdr:colOff>63063</xdr:colOff>
      <xdr:row>242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3CE412-D799-E185-80A1-0ED80880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396" y="62301121"/>
          <a:ext cx="1873067" cy="22097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250</xdr:row>
      <xdr:rowOff>106680</xdr:rowOff>
    </xdr:from>
    <xdr:to>
      <xdr:col>33</xdr:col>
      <xdr:colOff>10154</xdr:colOff>
      <xdr:row>263</xdr:row>
      <xdr:rowOff>30480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C23AD0-9E5A-2B84-2B39-3FCB423B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" y="65608200"/>
          <a:ext cx="3660134" cy="1607820"/>
        </a:xfrm>
        <a:prstGeom prst="rect">
          <a:avLst/>
        </a:prstGeom>
      </xdr:spPr>
    </xdr:pic>
    <xdr:clientData/>
  </xdr:twoCellAnchor>
  <xdr:twoCellAnchor editAs="oneCell">
    <xdr:from>
      <xdr:col>37</xdr:col>
      <xdr:colOff>45720</xdr:colOff>
      <xdr:row>249</xdr:row>
      <xdr:rowOff>7621</xdr:rowOff>
    </xdr:from>
    <xdr:to>
      <xdr:col>61</xdr:col>
      <xdr:colOff>78857</xdr:colOff>
      <xdr:row>265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E089D9-001E-0B9D-5229-521C0284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4820" y="65379601"/>
          <a:ext cx="2776337" cy="217932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272</xdr:row>
      <xdr:rowOff>83820</xdr:rowOff>
    </xdr:from>
    <xdr:to>
      <xdr:col>24</xdr:col>
      <xdr:colOff>13860</xdr:colOff>
      <xdr:row>289</xdr:row>
      <xdr:rowOff>121920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740EA6D-42A4-D0DA-A55B-19E11DEA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880" y="68435220"/>
          <a:ext cx="1812180" cy="220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99060</xdr:colOff>
      <xdr:row>200</xdr:row>
      <xdr:rowOff>90993</xdr:rowOff>
    </xdr:from>
    <xdr:to>
      <xdr:col>26</xdr:col>
      <xdr:colOff>76200</xdr:colOff>
      <xdr:row>217</xdr:row>
      <xdr:rowOff>123685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BF77C6-ADF0-943B-9D3E-DDF8E39B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4860" y="59229813"/>
          <a:ext cx="2263140" cy="2196772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201</xdr:row>
      <xdr:rowOff>0</xdr:rowOff>
    </xdr:from>
    <xdr:to>
      <xdr:col>61</xdr:col>
      <xdr:colOff>46439</xdr:colOff>
      <xdr:row>218</xdr:row>
      <xdr:rowOff>7620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DD5547-C5A8-53E7-7384-B81346CC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9620" y="59230260"/>
          <a:ext cx="2439119" cy="22098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</xdr:colOff>
      <xdr:row>273</xdr:row>
      <xdr:rowOff>3217</xdr:rowOff>
    </xdr:from>
    <xdr:to>
      <xdr:col>58</xdr:col>
      <xdr:colOff>76200</xdr:colOff>
      <xdr:row>290</xdr:row>
      <xdr:rowOff>16426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B4C6C5A-5029-D099-279A-BAE27D24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65320" y="68446057"/>
          <a:ext cx="2240280" cy="2215389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</xdr:colOff>
      <xdr:row>225</xdr:row>
      <xdr:rowOff>22861</xdr:rowOff>
    </xdr:from>
    <xdr:to>
      <xdr:col>24</xdr:col>
      <xdr:colOff>106680</xdr:colOff>
      <xdr:row>242</xdr:row>
      <xdr:rowOff>12325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1C32F3-63B7-4DF3-30B1-55765D45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1540" y="62323981"/>
          <a:ext cx="1958340" cy="2191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402"/>
  <sheetViews>
    <sheetView tabSelected="1" workbookViewId="0">
      <selection activeCell="BN4" sqref="BN4:CC4"/>
    </sheetView>
  </sheetViews>
  <sheetFormatPr defaultColWidth="14.44140625" defaultRowHeight="15" customHeight="1"/>
  <cols>
    <col min="1" max="66" width="1.6640625" customWidth="1"/>
    <col min="67" max="67" width="1.5546875" customWidth="1"/>
    <col min="68" max="68" width="5.5546875" hidden="1" customWidth="1"/>
    <col min="69" max="69" width="1.6640625" hidden="1" customWidth="1"/>
    <col min="70" max="70" width="1.44140625" customWidth="1"/>
    <col min="71" max="71" width="1.5546875" customWidth="1"/>
    <col min="72" max="79" width="1.44140625" customWidth="1"/>
    <col min="80" max="82" width="2" customWidth="1"/>
    <col min="83" max="83" width="6.44140625" customWidth="1"/>
    <col min="84" max="92" width="2" customWidth="1"/>
  </cols>
  <sheetData>
    <row r="1" spans="1:96" ht="49.5" customHeight="1">
      <c r="A1" s="1"/>
      <c r="B1" s="311" t="s">
        <v>0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3"/>
      <c r="CD1" s="1"/>
      <c r="CE1" s="1"/>
      <c r="CF1" s="1"/>
      <c r="CG1" s="1"/>
      <c r="CH1" s="1"/>
    </row>
    <row r="2" spans="1:96" ht="30" customHeight="1">
      <c r="A2" s="1"/>
      <c r="B2" s="314" t="s">
        <v>1</v>
      </c>
      <c r="C2" s="315"/>
      <c r="D2" s="315"/>
      <c r="E2" s="315"/>
      <c r="F2" s="315"/>
      <c r="G2" s="315"/>
      <c r="H2" s="315"/>
      <c r="I2" s="315"/>
      <c r="J2" s="322" t="str">
        <f>'2020 Chain'!H20</f>
        <v>National TAB</v>
      </c>
      <c r="K2" s="315"/>
      <c r="L2" s="315"/>
      <c r="M2" s="315"/>
      <c r="N2" s="315"/>
      <c r="O2" s="315"/>
      <c r="P2" s="315"/>
      <c r="Q2" s="315"/>
      <c r="R2" s="317"/>
      <c r="S2" s="314" t="s">
        <v>2</v>
      </c>
      <c r="T2" s="315"/>
      <c r="U2" s="315"/>
      <c r="V2" s="315"/>
      <c r="W2" s="316" t="s">
        <v>280</v>
      </c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7"/>
      <c r="AK2" s="337" t="s">
        <v>3</v>
      </c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22" t="s">
        <v>4</v>
      </c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41"/>
      <c r="BV2" s="315"/>
      <c r="BW2" s="315"/>
      <c r="BX2" s="315"/>
      <c r="BY2" s="315"/>
      <c r="BZ2" s="315"/>
      <c r="CA2" s="315"/>
      <c r="CB2" s="315"/>
      <c r="CC2" s="342"/>
      <c r="CD2" s="1"/>
      <c r="CE2" s="1"/>
      <c r="CF2" s="1"/>
      <c r="CG2" s="1"/>
      <c r="CH2" s="1"/>
    </row>
    <row r="3" spans="1:96" ht="30" customHeight="1">
      <c r="A3" s="1"/>
      <c r="B3" s="236" t="s">
        <v>5</v>
      </c>
      <c r="C3" s="215"/>
      <c r="D3" s="215"/>
      <c r="E3" s="254"/>
      <c r="F3" s="318" t="s">
        <v>6</v>
      </c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54"/>
      <c r="T3" s="320" t="s">
        <v>7</v>
      </c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4"/>
      <c r="AG3" s="321" t="s">
        <v>8</v>
      </c>
      <c r="AH3" s="215"/>
      <c r="AI3" s="215"/>
      <c r="AJ3" s="215"/>
      <c r="AK3" s="215"/>
      <c r="AL3" s="215"/>
      <c r="AM3" s="215"/>
      <c r="AN3" s="215"/>
      <c r="AO3" s="215"/>
      <c r="AP3" s="215"/>
      <c r="AQ3" s="254"/>
      <c r="AR3" s="318" t="s">
        <v>9</v>
      </c>
      <c r="AS3" s="254"/>
      <c r="AT3" s="318" t="s">
        <v>10</v>
      </c>
      <c r="AU3" s="215"/>
      <c r="AV3" s="215"/>
      <c r="AW3" s="215"/>
      <c r="AX3" s="215"/>
      <c r="AY3" s="215"/>
      <c r="AZ3" s="215"/>
      <c r="BA3" s="215"/>
      <c r="BB3" s="215"/>
      <c r="BC3" s="215"/>
      <c r="BD3" s="254"/>
      <c r="BE3" s="343" t="s">
        <v>11</v>
      </c>
      <c r="BF3" s="215"/>
      <c r="BG3" s="215"/>
      <c r="BH3" s="215"/>
      <c r="BI3" s="215"/>
      <c r="BJ3" s="215"/>
      <c r="BK3" s="215"/>
      <c r="BL3" s="215"/>
      <c r="BM3" s="254"/>
      <c r="BN3" s="344" t="s">
        <v>12</v>
      </c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345"/>
      <c r="CD3" s="1"/>
      <c r="CE3" s="1"/>
      <c r="CF3" s="1"/>
      <c r="CG3" s="1"/>
      <c r="CH3" s="1"/>
    </row>
    <row r="4" spans="1:96" ht="15.75" customHeight="1">
      <c r="A4" s="1"/>
      <c r="B4" s="346">
        <v>1203</v>
      </c>
      <c r="C4" s="180"/>
      <c r="D4" s="180"/>
      <c r="E4" s="181"/>
      <c r="F4" s="323" t="s">
        <v>299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1"/>
      <c r="T4" s="324" t="s">
        <v>300</v>
      </c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245"/>
      <c r="AG4" s="449" t="s">
        <v>301</v>
      </c>
      <c r="AH4" s="212"/>
      <c r="AI4" s="212"/>
      <c r="AJ4" s="212"/>
      <c r="AK4" s="212"/>
      <c r="AL4" s="212"/>
      <c r="AM4" s="212"/>
      <c r="AN4" s="212"/>
      <c r="AO4" s="212"/>
      <c r="AP4" s="212"/>
      <c r="AQ4" s="325"/>
      <c r="AR4" s="450" t="s">
        <v>242</v>
      </c>
      <c r="AS4" s="245"/>
      <c r="AT4" s="449" t="s">
        <v>302</v>
      </c>
      <c r="AU4" s="212"/>
      <c r="AV4" s="212"/>
      <c r="AW4" s="212"/>
      <c r="AX4" s="212"/>
      <c r="AY4" s="212"/>
      <c r="AZ4" s="212"/>
      <c r="BA4" s="212"/>
      <c r="BB4" s="212"/>
      <c r="BC4" s="212"/>
      <c r="BD4" s="325"/>
      <c r="BE4" s="451" t="s">
        <v>303</v>
      </c>
      <c r="BF4" s="212"/>
      <c r="BG4" s="212"/>
      <c r="BH4" s="212"/>
      <c r="BI4" s="212"/>
      <c r="BJ4" s="212"/>
      <c r="BK4" s="212"/>
      <c r="BL4" s="212"/>
      <c r="BM4" s="325"/>
      <c r="BN4" s="327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3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6" ht="30" customHeight="1">
      <c r="A5" s="1"/>
      <c r="B5" s="347" t="s">
        <v>13</v>
      </c>
      <c r="C5" s="183"/>
      <c r="D5" s="183"/>
      <c r="E5" s="183"/>
      <c r="F5" s="183"/>
      <c r="G5" s="183"/>
      <c r="H5" s="183"/>
      <c r="I5" s="183"/>
      <c r="J5" s="184"/>
      <c r="K5" s="319" t="s">
        <v>14</v>
      </c>
      <c r="L5" s="183"/>
      <c r="M5" s="183"/>
      <c r="N5" s="183"/>
      <c r="O5" s="183"/>
      <c r="P5" s="183"/>
      <c r="Q5" s="183"/>
      <c r="R5" s="183"/>
      <c r="S5" s="183"/>
      <c r="T5" s="183"/>
      <c r="U5" s="184"/>
      <c r="V5" s="319" t="s">
        <v>15</v>
      </c>
      <c r="W5" s="183"/>
      <c r="X5" s="183"/>
      <c r="Y5" s="183"/>
      <c r="Z5" s="183"/>
      <c r="AA5" s="183"/>
      <c r="AB5" s="183"/>
      <c r="AC5" s="183"/>
      <c r="AD5" s="184"/>
      <c r="AE5" s="319" t="s">
        <v>16</v>
      </c>
      <c r="AF5" s="183"/>
      <c r="AG5" s="183"/>
      <c r="AH5" s="183"/>
      <c r="AI5" s="183"/>
      <c r="AJ5" s="183"/>
      <c r="AK5" s="183"/>
      <c r="AL5" s="183"/>
      <c r="AM5" s="183"/>
      <c r="AN5" s="184"/>
      <c r="AO5" s="295" t="s">
        <v>17</v>
      </c>
      <c r="AP5" s="183"/>
      <c r="AQ5" s="183"/>
      <c r="AR5" s="183"/>
      <c r="AS5" s="184"/>
      <c r="AT5" s="295" t="s">
        <v>18</v>
      </c>
      <c r="AU5" s="183"/>
      <c r="AV5" s="183"/>
      <c r="AW5" s="183"/>
      <c r="AX5" s="183"/>
      <c r="AY5" s="184"/>
      <c r="AZ5" s="295" t="s">
        <v>19</v>
      </c>
      <c r="BA5" s="183"/>
      <c r="BB5" s="183"/>
      <c r="BC5" s="184"/>
      <c r="BD5" s="338" t="s">
        <v>20</v>
      </c>
      <c r="BE5" s="183"/>
      <c r="BF5" s="183"/>
      <c r="BG5" s="183"/>
      <c r="BH5" s="183"/>
      <c r="BI5" s="183"/>
      <c r="BJ5" s="184"/>
      <c r="BK5" s="339" t="s">
        <v>21</v>
      </c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86"/>
      <c r="BW5" s="340" t="s">
        <v>22</v>
      </c>
      <c r="BX5" s="201"/>
      <c r="BY5" s="201"/>
      <c r="BZ5" s="201"/>
      <c r="CA5" s="201"/>
      <c r="CB5" s="201"/>
      <c r="CC5" s="202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6" ht="15.75" customHeight="1">
      <c r="A6" s="1"/>
      <c r="B6" s="256"/>
      <c r="C6" s="192"/>
      <c r="D6" s="192"/>
      <c r="E6" s="192"/>
      <c r="F6" s="192"/>
      <c r="G6" s="192"/>
      <c r="H6" s="192"/>
      <c r="I6" s="192"/>
      <c r="J6" s="245"/>
      <c r="K6" s="328"/>
      <c r="L6" s="192"/>
      <c r="M6" s="192"/>
      <c r="N6" s="192"/>
      <c r="O6" s="192"/>
      <c r="P6" s="192"/>
      <c r="Q6" s="192"/>
      <c r="R6" s="192"/>
      <c r="S6" s="192"/>
      <c r="T6" s="192"/>
      <c r="U6" s="245"/>
      <c r="V6" s="331"/>
      <c r="W6" s="192"/>
      <c r="X6" s="192"/>
      <c r="Y6" s="192"/>
      <c r="Z6" s="192"/>
      <c r="AA6" s="192"/>
      <c r="AB6" s="192"/>
      <c r="AC6" s="192"/>
      <c r="AD6" s="245"/>
      <c r="AE6" s="328"/>
      <c r="AF6" s="192"/>
      <c r="AG6" s="192"/>
      <c r="AH6" s="192"/>
      <c r="AI6" s="192"/>
      <c r="AJ6" s="192"/>
      <c r="AK6" s="192"/>
      <c r="AL6" s="192"/>
      <c r="AM6" s="192"/>
      <c r="AN6" s="245"/>
      <c r="AO6" s="329"/>
      <c r="AP6" s="192"/>
      <c r="AQ6" s="192"/>
      <c r="AR6" s="192"/>
      <c r="AS6" s="245"/>
      <c r="AT6" s="330"/>
      <c r="AU6" s="192"/>
      <c r="AV6" s="192"/>
      <c r="AW6" s="192"/>
      <c r="AX6" s="192"/>
      <c r="AY6" s="245"/>
      <c r="AZ6" s="349"/>
      <c r="BA6" s="192"/>
      <c r="BB6" s="192"/>
      <c r="BC6" s="242"/>
      <c r="BD6" s="334"/>
      <c r="BE6" s="192"/>
      <c r="BF6" s="192"/>
      <c r="BG6" s="192"/>
      <c r="BH6" s="192"/>
      <c r="BI6" s="192"/>
      <c r="BJ6" s="245"/>
      <c r="BK6" s="179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1"/>
      <c r="BW6" s="335"/>
      <c r="BX6" s="180"/>
      <c r="BY6" s="180"/>
      <c r="BZ6" s="180"/>
      <c r="CA6" s="180"/>
      <c r="CB6" s="180"/>
      <c r="CC6" s="336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6" ht="30" customHeight="1">
      <c r="A7" s="1"/>
      <c r="B7" s="257" t="s">
        <v>23</v>
      </c>
      <c r="C7" s="172"/>
      <c r="D7" s="173"/>
      <c r="E7" s="171" t="s">
        <v>24</v>
      </c>
      <c r="F7" s="172"/>
      <c r="G7" s="172"/>
      <c r="H7" s="172"/>
      <c r="I7" s="172"/>
      <c r="J7" s="172"/>
      <c r="K7" s="172"/>
      <c r="L7" s="173"/>
      <c r="M7" s="171" t="s">
        <v>25</v>
      </c>
      <c r="N7" s="172"/>
      <c r="O7" s="172"/>
      <c r="P7" s="172"/>
      <c r="Q7" s="172"/>
      <c r="R7" s="172"/>
      <c r="S7" s="172"/>
      <c r="T7" s="172"/>
      <c r="U7" s="172"/>
      <c r="V7" s="172"/>
      <c r="W7" s="173"/>
      <c r="X7" s="171" t="s">
        <v>26</v>
      </c>
      <c r="Y7" s="172"/>
      <c r="Z7" s="173"/>
      <c r="AA7" s="171" t="s">
        <v>27</v>
      </c>
      <c r="AB7" s="172"/>
      <c r="AC7" s="172"/>
      <c r="AD7" s="172"/>
      <c r="AE7" s="173"/>
      <c r="AF7" s="332" t="s">
        <v>28</v>
      </c>
      <c r="AG7" s="172"/>
      <c r="AH7" s="173"/>
      <c r="AI7" s="333" t="s">
        <v>29</v>
      </c>
      <c r="AJ7" s="183"/>
      <c r="AK7" s="183"/>
      <c r="AL7" s="183"/>
      <c r="AM7" s="183"/>
      <c r="AN7" s="183"/>
      <c r="AO7" s="183"/>
      <c r="AP7" s="183"/>
      <c r="AQ7" s="183"/>
      <c r="AR7" s="184"/>
      <c r="AS7" s="295" t="s">
        <v>30</v>
      </c>
      <c r="AT7" s="183"/>
      <c r="AU7" s="183"/>
      <c r="AV7" s="183"/>
      <c r="AW7" s="183"/>
      <c r="AX7" s="183"/>
      <c r="AY7" s="296"/>
      <c r="AZ7" s="205" t="s">
        <v>31</v>
      </c>
      <c r="BA7" s="183"/>
      <c r="BB7" s="183"/>
      <c r="BC7" s="184"/>
      <c r="BD7" s="351" t="s">
        <v>32</v>
      </c>
      <c r="BE7" s="183"/>
      <c r="BF7" s="183"/>
      <c r="BG7" s="184"/>
      <c r="BH7" s="338" t="s">
        <v>33</v>
      </c>
      <c r="BI7" s="183"/>
      <c r="BJ7" s="183"/>
      <c r="BK7" s="183"/>
      <c r="BL7" s="184"/>
      <c r="BM7" s="338" t="s">
        <v>34</v>
      </c>
      <c r="BN7" s="183"/>
      <c r="BO7" s="183"/>
      <c r="BP7" s="183"/>
      <c r="BQ7" s="183"/>
      <c r="BR7" s="184"/>
      <c r="BS7" s="348" t="s">
        <v>35</v>
      </c>
      <c r="BT7" s="172"/>
      <c r="BU7" s="172"/>
      <c r="BV7" s="178"/>
      <c r="BW7" s="350" t="s">
        <v>36</v>
      </c>
      <c r="BX7" s="172"/>
      <c r="BY7" s="172"/>
      <c r="BZ7" s="172"/>
      <c r="CA7" s="172"/>
      <c r="CB7" s="172"/>
      <c r="CC7" s="196"/>
      <c r="CD7" s="1"/>
      <c r="CE7" s="308"/>
      <c r="CF7" s="309"/>
      <c r="CG7" s="309"/>
      <c r="CH7" s="309"/>
      <c r="CI7" s="309"/>
      <c r="CJ7" s="309"/>
      <c r="CK7" s="309"/>
      <c r="CL7" s="309"/>
      <c r="CM7" s="309"/>
      <c r="CN7" s="310"/>
    </row>
    <row r="8" spans="1:96" ht="24.75" customHeight="1">
      <c r="A8" s="1"/>
      <c r="B8" s="258" t="s">
        <v>37</v>
      </c>
      <c r="C8" s="259"/>
      <c r="D8" s="259"/>
      <c r="E8" s="260" t="s">
        <v>281</v>
      </c>
      <c r="F8" s="232"/>
      <c r="G8" s="232"/>
      <c r="H8" s="232"/>
      <c r="I8" s="232"/>
      <c r="J8" s="232"/>
      <c r="K8" s="232"/>
      <c r="L8" s="261"/>
      <c r="M8" s="262" t="s">
        <v>282</v>
      </c>
      <c r="N8" s="238"/>
      <c r="O8" s="238"/>
      <c r="P8" s="238"/>
      <c r="Q8" s="238"/>
      <c r="R8" s="238"/>
      <c r="S8" s="238"/>
      <c r="T8" s="238"/>
      <c r="U8" s="238"/>
      <c r="V8" s="238"/>
      <c r="W8" s="263"/>
      <c r="X8" s="264">
        <v>10</v>
      </c>
      <c r="Y8" s="259"/>
      <c r="Z8" s="265"/>
      <c r="AA8" s="252" t="str">
        <f>IF(ISBLANK(M8),"",IF(MID(M8,1,2)="RN","AAON",IF(MID(M8,1,3)="LHC","Lennox",IF(MID(M8,1,3)="LHA","Lennox",IF(MID(M8,1,3)="KHA","Lennox",IF(MID(M8,1,3)="LCH","Lennox",IF(MID(M8,1,3)="LCA","Lennox",IF(MID(M8,1,3)="LGA","Lennox",IF(MID(M8,1,3)="LGC","Lennox",IF(MID(M8,1,3)="LGH","Lennox","Carrier"))))))))))</f>
        <v>Lennox</v>
      </c>
      <c r="AB8" s="183"/>
      <c r="AC8" s="183"/>
      <c r="AD8" s="183"/>
      <c r="AE8" s="184"/>
      <c r="AF8" s="253"/>
      <c r="AG8" s="215"/>
      <c r="AH8" s="254"/>
      <c r="AI8" s="255" t="str">
        <f t="array" ref="AI8">IF(ISBLANK(E8),"",IF(MID(M8,1,2)="RN","RN SERIES/",IF(MID(M8,1,3)="YSC","TRANE",IF(MID(M8,1,3)="50K","WEAMaker SE",IF(MID(M8,1,4)="48ES","Comfort",IF(MID(M8,1,3)="48H","WEAMaster HE",IF(MID(M8,1,3)="48T","WEAMaker SE",IF(MID(M8,3,2)="HP","HEAT PUMP",IF(MID(M8,3,2)="KC","WEAMaker SE",IF(MID(M8,3,2)="FC","WEAMaker EcoBlue",IF(COUNT(FIND({5610,5611,5612,5613,5614,5615,5616,5617,5618,5619,5620,5621},E8))&gt;0,"ENERGENCE/","L SERIES/")))))))))))</f>
        <v>ENERGENCE/</v>
      </c>
      <c r="AJ8" s="183"/>
      <c r="AK8" s="183"/>
      <c r="AL8" s="183"/>
      <c r="AM8" s="183"/>
      <c r="AN8" s="183"/>
      <c r="AO8" s="183"/>
      <c r="AP8" s="299">
        <f>'2020 Chain'!W20</f>
        <v>0</v>
      </c>
      <c r="AQ8" s="215"/>
      <c r="AR8" s="254"/>
      <c r="AS8" s="297" t="s">
        <v>292</v>
      </c>
      <c r="AT8" s="215"/>
      <c r="AU8" s="215"/>
      <c r="AV8" s="215"/>
      <c r="AW8" s="215"/>
      <c r="AX8" s="215"/>
      <c r="AY8" s="230"/>
      <c r="AZ8" s="298">
        <f>VALUE(IF(V20=15,"2518",IF(V20=12.5,"2518",IF(V20=10,"2352",IF(V20=8.5,"2352",IF(V20=7.5,"1911",IF(V20=6,"1911",IF(V20=5,"1828",IF(V20=4,"1828","0")))))))))</f>
        <v>0</v>
      </c>
      <c r="BA8" s="183"/>
      <c r="BB8" s="183"/>
      <c r="BC8" s="184"/>
      <c r="BD8" s="182">
        <f>VALUE(IF(V22=15,"9662",IF(V22=12.5,"9662",IF(V22=10,"6452",IF(V22=8.5,"6452",IF(V22=7.5,"5397",IF(V22=6,"5397",IF(V22=5,"4161",IF(V22=4,"4161","0")))))))))</f>
        <v>0</v>
      </c>
      <c r="BE8" s="183"/>
      <c r="BF8" s="183"/>
      <c r="BG8" s="184"/>
      <c r="BH8" s="182">
        <f>VALUE(IF(V$24=15,"475",IF(V$24=12.5,"475",IF(V$24=10,"475",IF(V$24=8.5,"475",IF(V$24=7.5,"475",IF(V$24=6,"475",IF(V$24=5,"475",IF(V$24=4,"475","0")))))))))</f>
        <v>0</v>
      </c>
      <c r="BI8" s="183"/>
      <c r="BJ8" s="183"/>
      <c r="BK8" s="183"/>
      <c r="BL8" s="184"/>
      <c r="BM8" s="182">
        <f>VALUE(IF(V$26=15,"9662",IF(V$26=12.5,"9662",IF(V$26=10,"6452",IF(V$26=8.5,"6452",IF(V$26=7.5,"5397",IF(V$26=6,"5397",IF(V$26=5,"4161",IF(V$26=4,"4161","0")))))))))</f>
        <v>0</v>
      </c>
      <c r="BN8" s="183"/>
      <c r="BO8" s="183"/>
      <c r="BP8" s="183"/>
      <c r="BQ8" s="183"/>
      <c r="BR8" s="184"/>
      <c r="BS8" s="182">
        <f>VALUE(IF(V$28=15,"537",IF(V$28=12.5,"537",IF(V$28=10,"537",IF(V$28=8.5,"537",IF(V$28=7.5,"437",IF(V$28=6,"537",IF(V$28=5,"537",IF(V$28=4,"537","0")))))))))</f>
        <v>0</v>
      </c>
      <c r="BT8" s="183"/>
      <c r="BU8" s="183"/>
      <c r="BV8" s="183"/>
      <c r="BW8" s="298">
        <f t="shared" ref="BW8:BW15" si="0">SUM(AZ8:BS8)</f>
        <v>0</v>
      </c>
      <c r="BX8" s="183"/>
      <c r="BY8" s="183"/>
      <c r="BZ8" s="183"/>
      <c r="CA8" s="183"/>
      <c r="CB8" s="183"/>
      <c r="CC8" s="353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6" ht="24.75" customHeight="1">
      <c r="A9" s="1"/>
      <c r="B9" s="267" t="s">
        <v>38</v>
      </c>
      <c r="C9" s="238"/>
      <c r="D9" s="238"/>
      <c r="E9" s="260" t="s">
        <v>283</v>
      </c>
      <c r="F9" s="232"/>
      <c r="G9" s="232"/>
      <c r="H9" s="232"/>
      <c r="I9" s="232"/>
      <c r="J9" s="232"/>
      <c r="K9" s="232"/>
      <c r="L9" s="261"/>
      <c r="M9" s="262" t="s">
        <v>284</v>
      </c>
      <c r="N9" s="238"/>
      <c r="O9" s="238"/>
      <c r="P9" s="238"/>
      <c r="Q9" s="238"/>
      <c r="R9" s="238"/>
      <c r="S9" s="238"/>
      <c r="T9" s="238"/>
      <c r="U9" s="238"/>
      <c r="V9" s="238"/>
      <c r="W9" s="263"/>
      <c r="X9" s="264">
        <v>12.5</v>
      </c>
      <c r="Y9" s="259"/>
      <c r="Z9" s="265"/>
      <c r="AA9" s="268" t="s">
        <v>287</v>
      </c>
      <c r="AB9" s="180"/>
      <c r="AC9" s="180"/>
      <c r="AD9" s="180"/>
      <c r="AE9" s="181"/>
      <c r="AF9" s="269"/>
      <c r="AG9" s="232"/>
      <c r="AH9" s="270"/>
      <c r="AI9" s="271"/>
      <c r="AJ9" s="238"/>
      <c r="AK9" s="238"/>
      <c r="AL9" s="238"/>
      <c r="AM9" s="238"/>
      <c r="AN9" s="238"/>
      <c r="AO9" s="238"/>
      <c r="AP9" s="266">
        <f>'2020 Chain'!AC20</f>
        <v>0</v>
      </c>
      <c r="AQ9" s="238"/>
      <c r="AR9" s="263"/>
      <c r="AS9" s="300" t="s">
        <v>292</v>
      </c>
      <c r="AT9" s="238"/>
      <c r="AU9" s="238"/>
      <c r="AV9" s="238"/>
      <c r="AW9" s="238"/>
      <c r="AX9" s="238"/>
      <c r="AY9" s="301"/>
      <c r="AZ9" s="273">
        <f>VALUE(IF(AB20=15,"2518",IF(AB20=12.5,"2518",IF(AB20=10,"2352",IF(AB20=8.5,"2352",IF(AB20=7.5,"1911",IF(AB20=6,"1911",IF(AB20=5,"1828",IF(AB20=4,"1828","0")))))))))</f>
        <v>0</v>
      </c>
      <c r="BA9" s="238"/>
      <c r="BB9" s="238"/>
      <c r="BC9" s="263"/>
      <c r="BD9" s="274">
        <f>VALUE(IF(AB22=15,"9662",IF(AB22=12.5,"9662",IF(AB22=10,"6452",IF(AB22=8.5,"6452",IF(AB22=7.5,"5397",IF(AB22=6,"5397",IF(AB22=5,"4161",IF(AB22=4,"4151","0")))))))))</f>
        <v>0</v>
      </c>
      <c r="BE9" s="238"/>
      <c r="BF9" s="238"/>
      <c r="BG9" s="263"/>
      <c r="BH9" s="274">
        <f>VALUE(IF(AB$24=15,"475",IF(AB$24=12.5,"475",IF(AB$24=10,"475",IF(AB$24=8.5,"475",IF(AB$24=7.5,"475",IF(AB$24=6,"475",IF(AB$24=5,"475",IF(AB$24=4,"475","0")))))))))</f>
        <v>0</v>
      </c>
      <c r="BI9" s="238"/>
      <c r="BJ9" s="238"/>
      <c r="BK9" s="238"/>
      <c r="BL9" s="263"/>
      <c r="BM9" s="274">
        <f>VALUE(IF(AB$26=15,"9662",IF(AB$26=12.5,"9662",IF(AB$26=10,"6452",IF(AB$26=8.5,"6452",IF(AB$26=7.5,"5397",IF(AB$26=6,"5397",IF(AB$26=5,"4161",IF(AB$26=4,"4161","0")))))))))</f>
        <v>0</v>
      </c>
      <c r="BN9" s="238"/>
      <c r="BO9" s="238"/>
      <c r="BP9" s="238"/>
      <c r="BQ9" s="238"/>
      <c r="BR9" s="263"/>
      <c r="BS9" s="274">
        <f>VALUE(IF(AB$28=15,"537",IF(AB$28=12.5,"537",IF(AB$28=10,"537",IF(AB$28=8.5,"537",IF(AB$28=7.5,"437",IF(AB$28=6,"537",IF(AB$28=5,"537",IF(AB$28=4,"537","0")))))))))</f>
        <v>537</v>
      </c>
      <c r="BT9" s="238"/>
      <c r="BU9" s="238"/>
      <c r="BV9" s="238"/>
      <c r="BW9" s="273">
        <f t="shared" si="0"/>
        <v>537</v>
      </c>
      <c r="BX9" s="238"/>
      <c r="BY9" s="238"/>
      <c r="BZ9" s="238"/>
      <c r="CA9" s="238"/>
      <c r="CB9" s="238"/>
      <c r="CC9" s="239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6" ht="24.75" customHeight="1">
      <c r="A10" s="1"/>
      <c r="B10" s="267" t="s">
        <v>39</v>
      </c>
      <c r="C10" s="238"/>
      <c r="D10" s="238"/>
      <c r="E10" s="260" t="s">
        <v>285</v>
      </c>
      <c r="F10" s="232"/>
      <c r="G10" s="232"/>
      <c r="H10" s="232"/>
      <c r="I10" s="232"/>
      <c r="J10" s="232"/>
      <c r="K10" s="232"/>
      <c r="L10" s="261"/>
      <c r="M10" s="262" t="s">
        <v>286</v>
      </c>
      <c r="N10" s="238"/>
      <c r="O10" s="238"/>
      <c r="P10" s="238"/>
      <c r="Q10" s="238"/>
      <c r="R10" s="238"/>
      <c r="S10" s="238"/>
      <c r="T10" s="238"/>
      <c r="U10" s="238"/>
      <c r="V10" s="238"/>
      <c r="W10" s="263"/>
      <c r="X10" s="264">
        <v>8.5</v>
      </c>
      <c r="Y10" s="259"/>
      <c r="Z10" s="265"/>
      <c r="AA10" s="272" t="s">
        <v>287</v>
      </c>
      <c r="AB10" s="238"/>
      <c r="AC10" s="238"/>
      <c r="AD10" s="238"/>
      <c r="AE10" s="263"/>
      <c r="AF10" s="269"/>
      <c r="AG10" s="232"/>
      <c r="AH10" s="270"/>
      <c r="AI10" s="271"/>
      <c r="AJ10" s="238"/>
      <c r="AK10" s="238"/>
      <c r="AL10" s="238"/>
      <c r="AM10" s="238"/>
      <c r="AN10" s="238"/>
      <c r="AO10" s="238"/>
      <c r="AP10" s="266">
        <f>'2020 Chain'!AI20</f>
        <v>0</v>
      </c>
      <c r="AQ10" s="238"/>
      <c r="AR10" s="263"/>
      <c r="AS10" s="305" t="s">
        <v>293</v>
      </c>
      <c r="AT10" s="238"/>
      <c r="AU10" s="238"/>
      <c r="AV10" s="238"/>
      <c r="AW10" s="238"/>
      <c r="AX10" s="238"/>
      <c r="AY10" s="301"/>
      <c r="AZ10" s="273">
        <f>VALUE(IF(AH20=15,"2518",IF(AH20=12.5,"2518",IF(AH20=10,"2352",IF(AH20=8.5,"2352",IF(AH20=7.5,"1911",IF(AH20=6,"1911",IF(AH20=5,"1828",IF(AH20=4,"1828","0")))))))))</f>
        <v>0</v>
      </c>
      <c r="BA10" s="238"/>
      <c r="BB10" s="238"/>
      <c r="BC10" s="263"/>
      <c r="BD10" s="274">
        <f>VALUE(IF(AH22=15,"9662",IF(AH22=12.5,"9662",IF(AH22=10,"6452",IF(AH22=8.5,"6452",IF(AH22=7.5,"5397",IF(AH22=6,"5397",IF(AH22=5,"4161",IF(AH22=4,"4151","0")))))))))</f>
        <v>0</v>
      </c>
      <c r="BE10" s="238"/>
      <c r="BF10" s="238"/>
      <c r="BG10" s="263"/>
      <c r="BH10" s="274">
        <f>VALUE(IF(AH$24=15,"475",IF(AH$24=12.5,"475",IF(AH$24=10,"475",IF(AH$24=8.5,"475",IF(AH$24=7.5,"475",IF(AH$24=6,"475",IF(AH$24=5,"475",IF(AH$24=4,"475","0")))))))))</f>
        <v>0</v>
      </c>
      <c r="BI10" s="238"/>
      <c r="BJ10" s="238"/>
      <c r="BK10" s="238"/>
      <c r="BL10" s="263"/>
      <c r="BM10" s="274">
        <f>VALUE(IF(AH$26=15,"9662",IF(AH$26=12.5,"9662",IF(AH$26=10,"6452",IF(AH$26=8.5,"6452",IF(AH$26=7.5,"5397",IF(AH$26=6,"5397",IF(AH$26=5,"4161",IF(AH$26=4,"4161","0")))))))))</f>
        <v>0</v>
      </c>
      <c r="BN10" s="238"/>
      <c r="BO10" s="238"/>
      <c r="BP10" s="238"/>
      <c r="BQ10" s="238"/>
      <c r="BR10" s="263"/>
      <c r="BS10" s="274">
        <f>VALUE(IF(AH$28=15,"537",IF(AH$28=12.5,"537",IF(AH$28=10,"537",IF(AH$28=8.5,"537",IF(AH$28=7.5,"437",IF(AH$28=6,"537",IF(AH$28=5,"537",IF(AH$28=4,"537","0")))))))))</f>
        <v>0</v>
      </c>
      <c r="BT10" s="238"/>
      <c r="BU10" s="238"/>
      <c r="BV10" s="238"/>
      <c r="BW10" s="273">
        <f t="shared" si="0"/>
        <v>0</v>
      </c>
      <c r="BX10" s="238"/>
      <c r="BY10" s="238"/>
      <c r="BZ10" s="238"/>
      <c r="CA10" s="238"/>
      <c r="CB10" s="238"/>
      <c r="CC10" s="239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6" ht="24.75" customHeight="1">
      <c r="A11" s="1"/>
      <c r="B11" s="267" t="s">
        <v>40</v>
      </c>
      <c r="C11" s="238"/>
      <c r="D11" s="238"/>
      <c r="E11" s="260" t="s">
        <v>288</v>
      </c>
      <c r="F11" s="232"/>
      <c r="G11" s="232"/>
      <c r="H11" s="232"/>
      <c r="I11" s="232"/>
      <c r="J11" s="232"/>
      <c r="K11" s="232"/>
      <c r="L11" s="261"/>
      <c r="M11" s="262" t="s">
        <v>289</v>
      </c>
      <c r="N11" s="238"/>
      <c r="O11" s="238"/>
      <c r="P11" s="238"/>
      <c r="Q11" s="238"/>
      <c r="R11" s="238"/>
      <c r="S11" s="238"/>
      <c r="T11" s="238"/>
      <c r="U11" s="238"/>
      <c r="V11" s="238"/>
      <c r="W11" s="263"/>
      <c r="X11" s="264">
        <v>7.5</v>
      </c>
      <c r="Y11" s="259"/>
      <c r="Z11" s="265"/>
      <c r="AA11" s="284" t="s">
        <v>287</v>
      </c>
      <c r="AB11" s="259"/>
      <c r="AC11" s="259"/>
      <c r="AD11" s="259"/>
      <c r="AE11" s="265"/>
      <c r="AF11" s="269"/>
      <c r="AG11" s="232"/>
      <c r="AH11" s="270"/>
      <c r="AI11" s="271"/>
      <c r="AJ11" s="238"/>
      <c r="AK11" s="238"/>
      <c r="AL11" s="238"/>
      <c r="AM11" s="238"/>
      <c r="AN11" s="238"/>
      <c r="AO11" s="238"/>
      <c r="AP11" s="266">
        <f>'2020 Chain'!AO20</f>
        <v>0</v>
      </c>
      <c r="AQ11" s="238"/>
      <c r="AR11" s="263"/>
      <c r="AS11" s="300" t="s">
        <v>293</v>
      </c>
      <c r="AT11" s="238"/>
      <c r="AU11" s="238"/>
      <c r="AV11" s="238"/>
      <c r="AW11" s="238"/>
      <c r="AX11" s="238"/>
      <c r="AY11" s="301"/>
      <c r="AZ11" s="273">
        <f>VALUE(IF(AN20=15,"2518",IF(AN20=12.5,"2518",IF(AN20=10,"2352",IF(AN20=8.5,"2352",IF(AN20=7.5,"1911",IF(AN20=6,"1911",IF(AN20=5,"1828",IF(AN20=4,"1828","0")))))))))</f>
        <v>0</v>
      </c>
      <c r="BA11" s="238"/>
      <c r="BB11" s="238"/>
      <c r="BC11" s="263"/>
      <c r="BD11" s="274">
        <f>VALUE(IF(AN22=15,"9662",IF(AN22=12.5,"9662",IF(AN22=10,"6452",IF(AN22=8.5,"6452",IF(AN22=7.5,"5397",IF(AN22=6,"5397",IF(AN22=5,"4161",IF(AN22=4,"4151","0")))))))))</f>
        <v>0</v>
      </c>
      <c r="BE11" s="238"/>
      <c r="BF11" s="238"/>
      <c r="BG11" s="263"/>
      <c r="BH11" s="274">
        <f>VALUE(IF(AN$24=15,"475",IF(AN$24=12.5,"475",IF(AN$24=10,"475",IF(AN$24=8.5,"475",IF(AN$24=7.5,"475",IF(AN$24=6,"475",IF(AN$24=5,"475",IF(AN$24=4,"475","0")))))))))</f>
        <v>0</v>
      </c>
      <c r="BI11" s="238"/>
      <c r="BJ11" s="238"/>
      <c r="BK11" s="238"/>
      <c r="BL11" s="263"/>
      <c r="BM11" s="274">
        <f>VALUE(IF(AN$26=15,"9662",IF(AN$26=12.5,"9662",IF(AN$26=10,"6452",IF(AN$26=8.5,"6452",IF(AN$26=7.5,"5397",IF(AN$26=6,"5397",IF(AN$26=5,"4161",IF(AN$26=4,"4161","0")))))))))</f>
        <v>0</v>
      </c>
      <c r="BN11" s="238"/>
      <c r="BO11" s="238"/>
      <c r="BP11" s="238"/>
      <c r="BQ11" s="238"/>
      <c r="BR11" s="263"/>
      <c r="BS11" s="274">
        <f>VALUE(IF(AN$28=15,"537",IF(AN$28=12.5,"537",IF(AN$28=10,"537",IF(AN$28=8.5,"537",IF(AN$28=7.5,"437",IF(AN$28=6,"537",IF(AN$28=5,"537",IF(AN$28=4,"537","0")))))))))</f>
        <v>0</v>
      </c>
      <c r="BT11" s="238"/>
      <c r="BU11" s="238"/>
      <c r="BV11" s="238"/>
      <c r="BW11" s="273">
        <f t="shared" si="0"/>
        <v>0</v>
      </c>
      <c r="BX11" s="238"/>
      <c r="BY11" s="238"/>
      <c r="BZ11" s="238"/>
      <c r="CA11" s="238"/>
      <c r="CB11" s="238"/>
      <c r="CC11" s="239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R11" t="s">
        <v>275</v>
      </c>
    </row>
    <row r="12" spans="1:96" ht="24.75" customHeight="1">
      <c r="A12" s="1"/>
      <c r="B12" s="267" t="s">
        <v>41</v>
      </c>
      <c r="C12" s="238"/>
      <c r="D12" s="238"/>
      <c r="E12" s="281" t="s">
        <v>291</v>
      </c>
      <c r="F12" s="238"/>
      <c r="G12" s="238"/>
      <c r="H12" s="238"/>
      <c r="I12" s="238"/>
      <c r="J12" s="238"/>
      <c r="K12" s="238"/>
      <c r="L12" s="263"/>
      <c r="M12" s="262" t="s">
        <v>290</v>
      </c>
      <c r="N12" s="238"/>
      <c r="O12" s="238"/>
      <c r="P12" s="238"/>
      <c r="Q12" s="238"/>
      <c r="R12" s="238"/>
      <c r="S12" s="238"/>
      <c r="T12" s="238"/>
      <c r="U12" s="238"/>
      <c r="V12" s="238"/>
      <c r="W12" s="263"/>
      <c r="X12" s="264">
        <v>5</v>
      </c>
      <c r="Y12" s="259"/>
      <c r="Z12" s="265"/>
      <c r="AA12" s="285" t="str">
        <f>IF(ISBLANK(M12),"",IF(MID(M12,1,2)="RN","AAON",IF(MID(M12,1,3)="LHC","Lennox",IF(MID(M12,1,3)="LHA","Lennox",IF(MID(M12,1,3)="KHA","Lennox",IF(MID(M12,1,3)="LCH","Lennox",IF(MID(M12,1,3)="LCA","Lennox",IF(MID(M12,1,3)="LGA","Lennox",IF(MID(M12,1,3)="LGH","Lennox","Carrier")))))))))</f>
        <v>Lennox</v>
      </c>
      <c r="AB12" s="201"/>
      <c r="AC12" s="201"/>
      <c r="AD12" s="201"/>
      <c r="AE12" s="286"/>
      <c r="AF12" s="269"/>
      <c r="AG12" s="232"/>
      <c r="AH12" s="270"/>
      <c r="AI12" s="287" t="str">
        <f t="array" ref="AI12">IF(ISBLANK(E12),"",IF(MID(M12,1,2)="RN","RN SERIES/",IF(MID(M12,1,3)="YSC","TRANE",IF(MID(M12,1,3)="50K","WEAMaker SE",IF(MID(M12,1,4)="48ES","Comfort",IF(MID(M12,1,3)="48H","WEAMaster HE",IF(MID(M12,1,3)="48T","WEAMaker SE",IF(MID(M12,3,2)="HP","HEAT PUMP",IF(MID(M12,3,2)="KC","WEAMaker SE",IF(MID(M12,3,2)="FC","WEAMaker EcoBlue",IF(COUNT(FIND({5610,5611,5612,5613,5614,5615,5616,5617,5618,5619,5620,5621},E12))&gt;0,"ENERGENCE/","L SERIES/")))))))))))</f>
        <v>ENERGENCE/</v>
      </c>
      <c r="AJ12" s="201"/>
      <c r="AK12" s="201"/>
      <c r="AL12" s="201"/>
      <c r="AM12" s="201"/>
      <c r="AN12" s="201"/>
      <c r="AO12" s="201"/>
      <c r="AP12" s="266"/>
      <c r="AQ12" s="238"/>
      <c r="AR12" s="263"/>
      <c r="AS12" s="300" t="s">
        <v>294</v>
      </c>
      <c r="AT12" s="238"/>
      <c r="AU12" s="238"/>
      <c r="AV12" s="238"/>
      <c r="AW12" s="238"/>
      <c r="AX12" s="238"/>
      <c r="AY12" s="301"/>
      <c r="AZ12" s="273">
        <f>VALUE(IF(AT20=15,"2518",IF(AT20=12.5,"2518",IF(AT20=10,"2352",IF(AT20=8.5,"2352",IF(AT20=7.5,"1911",IF(AT20=6,"1911",IF(AT20=5,"1828",IF(AT20=4,"1828","0")))))))))</f>
        <v>0</v>
      </c>
      <c r="BA12" s="238"/>
      <c r="BB12" s="238"/>
      <c r="BC12" s="263"/>
      <c r="BD12" s="274">
        <f>VALUE(IF(AT22=15,"9662",IF(AT22=12.5,"9662",IF(AT22=10,"6452",IF(AT22=8.5,"6452",IF(AT22=7.5,"5397",IF(AT22=6,"5397",IF(AT22=5,"4161",IF(AT22=4,"4151","0")))))))))</f>
        <v>0</v>
      </c>
      <c r="BE12" s="238"/>
      <c r="BF12" s="238"/>
      <c r="BG12" s="263"/>
      <c r="BH12" s="274">
        <f>VALUE(IF(AT$24=15,"475",IF(AT$24=12.5,"475",IF(AT$24=10,"475",IF(AT$24=8.5,"475",IF(AT$24=7.5,"475",IF(AT$24=6,"475",IF(AT$24=5,"475",IF(AT$24=4,"475","0")))))))))</f>
        <v>0</v>
      </c>
      <c r="BI12" s="238"/>
      <c r="BJ12" s="238"/>
      <c r="BK12" s="238"/>
      <c r="BL12" s="263"/>
      <c r="BM12" s="274">
        <f>VALUE(IF(AT$26=15,"9662",IF(AT$26=12.5,"9662",IF(AT$26=10,"6452",IF(AT$26=8.5,"6452",IF(AT$26=7.5,"5397",IF(AT$26=6,"5397",IF(AT$26=5,"4161",IF(AT$26=4,"4161","0")))))))))</f>
        <v>0</v>
      </c>
      <c r="BN12" s="238"/>
      <c r="BO12" s="238"/>
      <c r="BP12" s="238"/>
      <c r="BQ12" s="238"/>
      <c r="BR12" s="263"/>
      <c r="BS12" s="274">
        <f>VALUE(IF(AT$28=15,"537",IF(AT$28=12.5,"537",IF(AT$28=10,"537",IF(AT$28=8.5,"537",IF(AT$28=7.5,"437",IF(AT$28=6,"537",IF(AT$28=5,"537",IF(AT$28=4,"537","0")))))))))</f>
        <v>0</v>
      </c>
      <c r="BT12" s="238"/>
      <c r="BU12" s="238"/>
      <c r="BV12" s="238"/>
      <c r="BW12" s="273">
        <f t="shared" si="0"/>
        <v>0</v>
      </c>
      <c r="BX12" s="238"/>
      <c r="BY12" s="238"/>
      <c r="BZ12" s="238"/>
      <c r="CA12" s="238"/>
      <c r="CB12" s="238"/>
      <c r="CC12" s="239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6" ht="24.75" customHeight="1">
      <c r="A13" s="1"/>
      <c r="B13" s="267" t="s">
        <v>42</v>
      </c>
      <c r="C13" s="238"/>
      <c r="D13" s="238"/>
      <c r="E13" s="281"/>
      <c r="F13" s="238"/>
      <c r="G13" s="238"/>
      <c r="H13" s="238"/>
      <c r="I13" s="238"/>
      <c r="J13" s="238"/>
      <c r="K13" s="238"/>
      <c r="L13" s="263"/>
      <c r="M13" s="262"/>
      <c r="N13" s="238"/>
      <c r="O13" s="238"/>
      <c r="P13" s="238"/>
      <c r="Q13" s="238"/>
      <c r="R13" s="238"/>
      <c r="S13" s="238"/>
      <c r="T13" s="238"/>
      <c r="U13" s="238"/>
      <c r="V13" s="238"/>
      <c r="W13" s="263"/>
      <c r="X13" s="282" t="str">
        <f>IF(MID(M13,7,2)="05","4",IF(MID(M13,7,2)="06","5",IF(MID(M13,7,2)="07","6",IF(MID(M13,7,2)="08","7.5",IF(MID(M13,7,2)="09","8.5",IF(MID(M13,7,2)="12","10",IF(MID(M13,7,2)="14","12.5",IF(MID(M13,7,2)="16","15",IF(MID(M13,4,3)="300","25",IF(MID(M13,4,3)="210","17.5",IF(MID(M13,4,3)="180","15",IF(MID(M13,4,3)="150","12.5",IF(MID(M13,4,3)="120","10",IF(MID(M13,4,3)="102","8.5",IF(MID(M13,4,3)="090","7.5",IF(MID(M13,4,3)="092","7.5",IF(MID(M13,4,3)="072","6",IF(MID(M13,4,3)="060","5",IF(MID(M13,4,3)="036","3",IF(MID(M13,4,3)="048","4",""))))))))))))))))))))</f>
        <v/>
      </c>
      <c r="Y13" s="238"/>
      <c r="Z13" s="263"/>
      <c r="AA13" s="272" t="str">
        <f t="shared" ref="AA13:AA15" si="1">IF(ISBLANK(M13),"",IF(MID(M13,1,2)="LG","Lennox","Carrier"))</f>
        <v/>
      </c>
      <c r="AB13" s="238"/>
      <c r="AC13" s="238"/>
      <c r="AD13" s="238"/>
      <c r="AE13" s="263"/>
      <c r="AF13" s="275"/>
      <c r="AG13" s="238"/>
      <c r="AH13" s="263"/>
      <c r="AI13" s="276" t="str">
        <f t="array" ref="AI13">IF(ISBLANK(E13),"",IF(MID(M13,1,3)="50K","WEAMaker SE",IF(MID(M13,1,4)="48ES","Comfort",IF(MID(M13,1,3)="48H","WEAMaster HE",IF(MID(M13,1,3)="48T","WEAMaker SE",IF(MID(M13,1,3)="50H","WEAMaster HP",IF(COUNT(FIND({5610,5611,5612,5613,5614,5615,5616,5617,5618,5619,5620,5621},E13))&gt;0,"ENERGENCE","L SERIES")))))))</f>
        <v/>
      </c>
      <c r="AJ13" s="238"/>
      <c r="AK13" s="238"/>
      <c r="AL13" s="238"/>
      <c r="AM13" s="238"/>
      <c r="AN13" s="238"/>
      <c r="AO13" s="263"/>
      <c r="AP13" s="306"/>
      <c r="AQ13" s="238"/>
      <c r="AR13" s="263"/>
      <c r="AS13" s="300" t="str">
        <f>IF(MID(AO6,1,7)="S04-162","OFFICE/BREAK ROOM",IF(MID(AO6,9,2)="AZ","PLAYLAND",""))</f>
        <v/>
      </c>
      <c r="AT13" s="238"/>
      <c r="AU13" s="238"/>
      <c r="AV13" s="238"/>
      <c r="AW13" s="238"/>
      <c r="AX13" s="238"/>
      <c r="AY13" s="301"/>
      <c r="AZ13" s="273">
        <f>VALUE(IF(AZ20=15,"2518",IF(AZ20=12.5,"2518",IF(AZ20=10,"2352",IF(AZ20=8.5,"2352",IF(AZ20=7.5,"1911",IF(AZ20=6,"1911",IF(AZ20=5,"1828",IF(AZ20=4,"1828","0")))))))))</f>
        <v>0</v>
      </c>
      <c r="BA13" s="238"/>
      <c r="BB13" s="238"/>
      <c r="BC13" s="263"/>
      <c r="BD13" s="274">
        <f>VALUE(IF(AZ22=15,"9662",IF(AZ22=12.5,"9662",IF(AZ22=10,"6452",IF(AZ22=8.5,"6452",IF(AZ22=7.5,"5397",IF(AZ22=6,"5397",IF(AZ22=5,"4161",IF(AZ22=4,"4151","0")))))))))</f>
        <v>0</v>
      </c>
      <c r="BE13" s="238"/>
      <c r="BF13" s="238"/>
      <c r="BG13" s="263"/>
      <c r="BH13" s="274">
        <f>VALUE(IF(AZ$24=15,"475",IF(AZ$24=12.5,"475",IF(AZ$24=10,"475",IF(AZ$24=8.5,"475",IF(AZ$24=7.5,"475",IF(AZ$24=6,"475",IF(AZ$24=5,"475",IF(AZ$24=4,"475","0")))))))))</f>
        <v>0</v>
      </c>
      <c r="BI13" s="238"/>
      <c r="BJ13" s="238"/>
      <c r="BK13" s="238"/>
      <c r="BL13" s="263"/>
      <c r="BM13" s="274">
        <f>VALUE(IF(AZ$26=15,"9662",IF(AZ$26=12.5,"9662",IF(AZ$26=10,"6452",IF(AZ$26=8.5,"6452",IF(AZ$26=7.5,"5397",IF(AZ$26=6,"5397",IF(AZ$26=5,"4161",IF(AZ$26=4,"4161","0")))))))))</f>
        <v>0</v>
      </c>
      <c r="BN13" s="238"/>
      <c r="BO13" s="238"/>
      <c r="BP13" s="238"/>
      <c r="BQ13" s="238"/>
      <c r="BR13" s="263"/>
      <c r="BS13" s="274">
        <f>VALUE(IF(AZ$28=15,"537",IF(AZ$28=12.5,"537",IF(AZ$28=10,"537",IF(AZ$28=8.5,"537",IF(AZ$28=7.5,"437",IF(AZ$28=6,"537",IF(AZ$28=5,"537",IF(AZ$28=4,"537","0")))))))))</f>
        <v>0</v>
      </c>
      <c r="BT13" s="238"/>
      <c r="BU13" s="238"/>
      <c r="BV13" s="238"/>
      <c r="BW13" s="273">
        <f t="shared" si="0"/>
        <v>0</v>
      </c>
      <c r="BX13" s="238"/>
      <c r="BY13" s="238"/>
      <c r="BZ13" s="238"/>
      <c r="CA13" s="238"/>
      <c r="CB13" s="238"/>
      <c r="CC13" s="239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6" ht="24.75" customHeight="1">
      <c r="A14" s="1"/>
      <c r="B14" s="267" t="s">
        <v>43</v>
      </c>
      <c r="C14" s="238"/>
      <c r="D14" s="238"/>
      <c r="E14" s="281"/>
      <c r="F14" s="238"/>
      <c r="G14" s="238"/>
      <c r="H14" s="238"/>
      <c r="I14" s="238"/>
      <c r="J14" s="238"/>
      <c r="K14" s="238"/>
      <c r="L14" s="263"/>
      <c r="M14" s="262"/>
      <c r="N14" s="238"/>
      <c r="O14" s="238"/>
      <c r="P14" s="238"/>
      <c r="Q14" s="238"/>
      <c r="R14" s="238"/>
      <c r="S14" s="238"/>
      <c r="T14" s="238"/>
      <c r="U14" s="238"/>
      <c r="V14" s="238"/>
      <c r="W14" s="263"/>
      <c r="X14" s="282" t="str">
        <f t="shared" ref="X14:X15" si="2">IF(MID(M14,4,3)="180","15",IF(MID(M14,4,3)="150","12.5",IF(MID(M14,4,3)="120","10",IF(MID(M14,4,3)="102","8.5",IF(MID(M14,4,3)="090","7.5",IF(MID(M14,4,3)="060","5",IF(MID(M14,4,3)="048","4","")))))))</f>
        <v/>
      </c>
      <c r="Y14" s="238"/>
      <c r="Z14" s="263"/>
      <c r="AA14" s="272" t="str">
        <f t="shared" si="1"/>
        <v/>
      </c>
      <c r="AB14" s="238"/>
      <c r="AC14" s="238"/>
      <c r="AD14" s="238"/>
      <c r="AE14" s="263"/>
      <c r="AF14" s="283"/>
      <c r="AG14" s="238"/>
      <c r="AH14" s="263"/>
      <c r="AI14" s="288" t="str">
        <f t="array" ref="AI14">IF(ISBLANK(E14),"",IF(MID(M14,1,3)="50K","WEAMaker SE",IF(MID(M14,1,4)="48ES","Comfort",IF(MID(M14,1,3)="48H","WEAMaster HE",IF(MID(M14,1,3)="48T","WEAMaker SE",IF(COUNT(FIND({5610,5611,5612,5613,5614,5615,5616,5617,5618,5619,5620,5621},E14))&gt;0,"ENERGENCE","L SERIES"))))))</f>
        <v/>
      </c>
      <c r="AJ14" s="238"/>
      <c r="AK14" s="238"/>
      <c r="AL14" s="238"/>
      <c r="AM14" s="238"/>
      <c r="AN14" s="238"/>
      <c r="AO14" s="263"/>
      <c r="AP14" s="306"/>
      <c r="AQ14" s="238"/>
      <c r="AR14" s="263"/>
      <c r="AS14" s="302"/>
      <c r="AT14" s="238"/>
      <c r="AU14" s="238"/>
      <c r="AV14" s="238"/>
      <c r="AW14" s="238"/>
      <c r="AX14" s="238"/>
      <c r="AY14" s="301"/>
      <c r="AZ14" s="303">
        <f>VALUE(IF(BF20=15,"2518",IF(BF20=12.5,"2518",IF(BF20=10,"2352",IF(BF20=8.5,"2352",IF(BF20=7.5,"1911",IF(BF20=6,"1911",IF(BF20=5,"1828",IF(BF20=4,"1828","0")))))))))</f>
        <v>0</v>
      </c>
      <c r="BA14" s="180"/>
      <c r="BB14" s="180"/>
      <c r="BC14" s="181"/>
      <c r="BD14" s="304">
        <f>VALUE(IF(BF22=15,"9662",IF(BF22=12.5,"9662",IF(BF22=10,"6452",IF(BF22=8.5,"6452",IF(BF22=7.5,"5397",IF(BF22=6,"5397",IF(BF22=5,"4161",IF(BF22=4,"4151","0")))))))))</f>
        <v>0</v>
      </c>
      <c r="BE14" s="180"/>
      <c r="BF14" s="180"/>
      <c r="BG14" s="181"/>
      <c r="BH14" s="304">
        <f>VALUE(IF(BF$24=15,"475",IF(BF$24=12.5,"475",IF(BF$24=10,"475",IF(BF$24=8.5,"475",IF(BF$24=7.5,"475",IF(BF$24=6,"475",IF(BF$24=5,"475",IF(BF$24=4,"475","0")))))))))</f>
        <v>0</v>
      </c>
      <c r="BI14" s="180"/>
      <c r="BJ14" s="180"/>
      <c r="BK14" s="180"/>
      <c r="BL14" s="181"/>
      <c r="BM14" s="304">
        <f>VALUE(IF(BF$26=15,"9662",IF(BF$26=12.5,"9662",IF(BF$26=10,"6452",IF(BF$26=8.5,"6452",IF(BF$26=7.5,"5397",IF(BF$26=6,"5397",IF(BF$26=5,"4161",IF(BF$26=4,"4161","0")))))))))</f>
        <v>0</v>
      </c>
      <c r="BN14" s="180"/>
      <c r="BO14" s="180"/>
      <c r="BP14" s="180"/>
      <c r="BQ14" s="180"/>
      <c r="BR14" s="181"/>
      <c r="BS14" s="304">
        <f>VALUE(IF(BF$28=15,"537",IF(BF$28=12.5,"537",IF(BF$28=10,"537",IF(BF$28=8.5,"537",IF(BF$28=7.5,"437",IF(BF$28=6,"537",IF(BF$28=5,"537",IF(BF$28=4,"537","0")))))))))</f>
        <v>0</v>
      </c>
      <c r="BT14" s="180"/>
      <c r="BU14" s="180"/>
      <c r="BV14" s="180"/>
      <c r="BW14" s="191">
        <f t="shared" si="0"/>
        <v>0</v>
      </c>
      <c r="BX14" s="192"/>
      <c r="BY14" s="192"/>
      <c r="BZ14" s="192"/>
      <c r="CA14" s="192"/>
      <c r="CB14" s="192"/>
      <c r="CC14" s="193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6" ht="24.75" customHeight="1">
      <c r="A15" s="1"/>
      <c r="B15" s="277" t="s">
        <v>44</v>
      </c>
      <c r="C15" s="192"/>
      <c r="D15" s="192"/>
      <c r="E15" s="278"/>
      <c r="F15" s="192"/>
      <c r="G15" s="192"/>
      <c r="H15" s="192"/>
      <c r="I15" s="192"/>
      <c r="J15" s="192"/>
      <c r="K15" s="192"/>
      <c r="L15" s="245"/>
      <c r="M15" s="279"/>
      <c r="N15" s="192"/>
      <c r="O15" s="192"/>
      <c r="P15" s="192"/>
      <c r="Q15" s="192"/>
      <c r="R15" s="192"/>
      <c r="S15" s="192"/>
      <c r="T15" s="192"/>
      <c r="U15" s="192"/>
      <c r="V15" s="192"/>
      <c r="W15" s="245"/>
      <c r="X15" s="280" t="str">
        <f t="shared" si="2"/>
        <v/>
      </c>
      <c r="Y15" s="192"/>
      <c r="Z15" s="245"/>
      <c r="AA15" s="241" t="str">
        <f t="shared" si="1"/>
        <v/>
      </c>
      <c r="AB15" s="192"/>
      <c r="AC15" s="192"/>
      <c r="AD15" s="192"/>
      <c r="AE15" s="245"/>
      <c r="AF15" s="244"/>
      <c r="AG15" s="192"/>
      <c r="AH15" s="245"/>
      <c r="AI15" s="246"/>
      <c r="AJ15" s="192"/>
      <c r="AK15" s="192"/>
      <c r="AL15" s="192"/>
      <c r="AM15" s="192"/>
      <c r="AN15" s="192"/>
      <c r="AO15" s="245"/>
      <c r="AP15" s="307"/>
      <c r="AQ15" s="192"/>
      <c r="AR15" s="245"/>
      <c r="AS15" s="241" t="s">
        <v>36</v>
      </c>
      <c r="AT15" s="192"/>
      <c r="AU15" s="192"/>
      <c r="AV15" s="192"/>
      <c r="AW15" s="192"/>
      <c r="AX15" s="192"/>
      <c r="AY15" s="242"/>
      <c r="AZ15" s="243">
        <f>VALUE(SUM(AZ8:AZ14))</f>
        <v>0</v>
      </c>
      <c r="BA15" s="172"/>
      <c r="BB15" s="172"/>
      <c r="BC15" s="173"/>
      <c r="BD15" s="194">
        <f>SUM(BD8:BD14)</f>
        <v>0</v>
      </c>
      <c r="BE15" s="172"/>
      <c r="BF15" s="172"/>
      <c r="BG15" s="173"/>
      <c r="BH15" s="194">
        <f>SUM(BH8:BH14)</f>
        <v>0</v>
      </c>
      <c r="BI15" s="172"/>
      <c r="BJ15" s="172"/>
      <c r="BK15" s="172"/>
      <c r="BL15" s="173"/>
      <c r="BM15" s="194">
        <f>SUM(BM8:BM14)</f>
        <v>0</v>
      </c>
      <c r="BN15" s="172"/>
      <c r="BO15" s="172"/>
      <c r="BP15" s="172"/>
      <c r="BQ15" s="172"/>
      <c r="BR15" s="173"/>
      <c r="BS15" s="194">
        <f>SUM(BS8:BS14)</f>
        <v>537</v>
      </c>
      <c r="BT15" s="172"/>
      <c r="BU15" s="172"/>
      <c r="BV15" s="178"/>
      <c r="BW15" s="195">
        <f t="shared" si="0"/>
        <v>537</v>
      </c>
      <c r="BX15" s="172"/>
      <c r="BY15" s="172"/>
      <c r="BZ15" s="172"/>
      <c r="CA15" s="172"/>
      <c r="CB15" s="172"/>
      <c r="CC15" s="196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6" ht="19.5" customHeight="1">
      <c r="A16" s="3"/>
      <c r="B16" s="229" t="s">
        <v>45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30"/>
      <c r="AT16" s="2"/>
      <c r="AU16" s="4"/>
      <c r="AV16" s="4"/>
      <c r="AW16" s="4"/>
      <c r="AX16" s="4"/>
      <c r="AY16" s="4"/>
      <c r="AZ16" s="5"/>
      <c r="BA16" s="5"/>
      <c r="BB16" s="5"/>
      <c r="BC16" s="5"/>
      <c r="BD16" s="5"/>
      <c r="BE16" s="5"/>
      <c r="BF16" s="5"/>
      <c r="BG16" s="6"/>
      <c r="BH16" s="6"/>
      <c r="BI16" s="6"/>
      <c r="BJ16" s="7"/>
      <c r="BK16" s="7"/>
      <c r="BL16" s="7"/>
      <c r="BM16" s="7"/>
      <c r="BN16" s="1"/>
      <c r="BO16" s="1"/>
      <c r="BP16" s="8"/>
      <c r="BQ16" s="9"/>
      <c r="BR16" s="10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9.5" customHeight="1">
      <c r="A17" s="3"/>
      <c r="B17" s="231" t="s">
        <v>46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3"/>
      <c r="BG17" s="12"/>
      <c r="BH17" s="13"/>
      <c r="BI17" s="13"/>
      <c r="BJ17" s="13"/>
      <c r="BK17" s="13"/>
      <c r="BL17" s="13"/>
      <c r="BM17" s="13"/>
      <c r="BN17" s="1"/>
      <c r="BO17" s="1"/>
      <c r="BP17" s="8"/>
      <c r="BQ17" s="9"/>
      <c r="BR17" s="10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9.5" customHeight="1">
      <c r="A18" s="3"/>
      <c r="B18" s="247" t="s">
        <v>47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9"/>
      <c r="BN18" s="14"/>
      <c r="BO18" s="1"/>
      <c r="BP18" s="8"/>
      <c r="BQ18" s="9"/>
      <c r="BR18" s="10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4.75" customHeight="1">
      <c r="A19" s="1"/>
      <c r="B19" s="250" t="s">
        <v>48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8"/>
      <c r="BP19" s="8"/>
      <c r="BQ19" s="9"/>
      <c r="BR19" s="10"/>
      <c r="BS19" s="8"/>
      <c r="BT19" s="8"/>
      <c r="BU19" s="8"/>
      <c r="BV19" s="8"/>
      <c r="BW19" s="8"/>
      <c r="BX19" s="1"/>
      <c r="BY19" s="1"/>
      <c r="BZ19" s="1"/>
      <c r="CA19" s="1"/>
      <c r="CB19" s="1"/>
      <c r="CC19" s="1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5.5" customHeight="1">
      <c r="A20" s="1"/>
      <c r="B20" s="15"/>
      <c r="C20" s="16"/>
      <c r="D20" s="203" t="s">
        <v>49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8"/>
      <c r="P20" s="204"/>
      <c r="Q20" s="172"/>
      <c r="R20" s="172"/>
      <c r="S20" s="171" t="s">
        <v>37</v>
      </c>
      <c r="T20" s="172"/>
      <c r="U20" s="173"/>
      <c r="V20" s="174" t="s">
        <v>50</v>
      </c>
      <c r="W20" s="172"/>
      <c r="X20" s="173"/>
      <c r="Y20" s="171" t="s">
        <v>38</v>
      </c>
      <c r="Z20" s="172"/>
      <c r="AA20" s="173"/>
      <c r="AB20" s="206" t="s">
        <v>50</v>
      </c>
      <c r="AC20" s="172"/>
      <c r="AD20" s="173"/>
      <c r="AE20" s="171" t="s">
        <v>39</v>
      </c>
      <c r="AF20" s="172"/>
      <c r="AG20" s="173"/>
      <c r="AH20" s="206" t="s">
        <v>50</v>
      </c>
      <c r="AI20" s="172"/>
      <c r="AJ20" s="173"/>
      <c r="AK20" s="171" t="s">
        <v>40</v>
      </c>
      <c r="AL20" s="172"/>
      <c r="AM20" s="173"/>
      <c r="AN20" s="206" t="s">
        <v>50</v>
      </c>
      <c r="AO20" s="172"/>
      <c r="AP20" s="173"/>
      <c r="AQ20" s="171" t="s">
        <v>41</v>
      </c>
      <c r="AR20" s="172"/>
      <c r="AS20" s="173"/>
      <c r="AT20" s="206" t="s">
        <v>50</v>
      </c>
      <c r="AU20" s="172"/>
      <c r="AV20" s="173"/>
      <c r="AW20" s="171" t="s">
        <v>42</v>
      </c>
      <c r="AX20" s="172"/>
      <c r="AY20" s="173"/>
      <c r="AZ20" s="174" t="str">
        <f>IF(ISBLANK($E$13),"N/A","")</f>
        <v>N/A</v>
      </c>
      <c r="BA20" s="172"/>
      <c r="BB20" s="173"/>
      <c r="BC20" s="171" t="s">
        <v>43</v>
      </c>
      <c r="BD20" s="172"/>
      <c r="BE20" s="173"/>
      <c r="BF20" s="174" t="str">
        <f>IF(ISBLANK($E$14),"N/A","")</f>
        <v>N/A</v>
      </c>
      <c r="BG20" s="172"/>
      <c r="BH20" s="173"/>
      <c r="BI20" s="171" t="s">
        <v>44</v>
      </c>
      <c r="BJ20" s="172"/>
      <c r="BK20" s="172"/>
      <c r="BL20" s="174" t="str">
        <f>IF(ISBLANK($E$15),"N/A","")</f>
        <v>N/A</v>
      </c>
      <c r="BM20" s="172"/>
      <c r="BN20" s="178"/>
      <c r="BO20" s="17"/>
      <c r="BP20" s="18"/>
      <c r="BQ20" s="9"/>
      <c r="BR20" s="10"/>
      <c r="BS20" s="19"/>
      <c r="BT20" s="8"/>
      <c r="BU20" s="20"/>
      <c r="BV20" s="20"/>
      <c r="BW20" s="20"/>
      <c r="BX20" s="1"/>
      <c r="BY20" s="1"/>
      <c r="BZ20" s="1"/>
      <c r="CA20" s="1"/>
      <c r="CB20" s="1"/>
      <c r="CC20" s="1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4.75" customHeight="1">
      <c r="A21" s="1"/>
      <c r="B21" s="200" t="s">
        <v>51</v>
      </c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24"/>
      <c r="BP21" s="8"/>
      <c r="BQ21" s="21"/>
      <c r="BR21" s="10"/>
      <c r="BS21" s="22"/>
      <c r="BT21" s="8"/>
      <c r="BU21" s="1"/>
      <c r="BV21" s="1"/>
      <c r="BW21" s="1"/>
      <c r="BX21" s="1"/>
      <c r="BY21" s="1"/>
      <c r="BZ21" s="1"/>
      <c r="CA21" s="1"/>
      <c r="CB21" s="1"/>
      <c r="CC21" s="1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4.75" customHeight="1">
      <c r="A22" s="1"/>
      <c r="B22" s="15"/>
      <c r="C22" s="16"/>
      <c r="D22" s="203" t="s">
        <v>49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8"/>
      <c r="P22" s="204"/>
      <c r="Q22" s="172"/>
      <c r="R22" s="178"/>
      <c r="S22" s="189" t="s">
        <v>37</v>
      </c>
      <c r="T22" s="172"/>
      <c r="U22" s="173"/>
      <c r="V22" s="251">
        <v>0</v>
      </c>
      <c r="W22" s="172"/>
      <c r="X22" s="173"/>
      <c r="Y22" s="171" t="s">
        <v>38</v>
      </c>
      <c r="Z22" s="172"/>
      <c r="AA22" s="173"/>
      <c r="AB22" s="174">
        <v>0.1</v>
      </c>
      <c r="AC22" s="172"/>
      <c r="AD22" s="173"/>
      <c r="AE22" s="171" t="s">
        <v>39</v>
      </c>
      <c r="AF22" s="172"/>
      <c r="AG22" s="173"/>
      <c r="AH22" s="251">
        <v>0</v>
      </c>
      <c r="AI22" s="172"/>
      <c r="AJ22" s="173"/>
      <c r="AK22" s="171" t="s">
        <v>40</v>
      </c>
      <c r="AL22" s="172"/>
      <c r="AM22" s="173"/>
      <c r="AN22" s="251">
        <v>0.1</v>
      </c>
      <c r="AO22" s="172"/>
      <c r="AP22" s="173"/>
      <c r="AQ22" s="171" t="s">
        <v>41</v>
      </c>
      <c r="AR22" s="172"/>
      <c r="AS22" s="173"/>
      <c r="AT22" s="251">
        <v>0</v>
      </c>
      <c r="AU22" s="172"/>
      <c r="AV22" s="173"/>
      <c r="AW22" s="171" t="s">
        <v>42</v>
      </c>
      <c r="AX22" s="172"/>
      <c r="AY22" s="173"/>
      <c r="AZ22" s="174" t="str">
        <f>IF(ISBLANK($E$13),"N/A","")</f>
        <v>N/A</v>
      </c>
      <c r="BA22" s="172"/>
      <c r="BB22" s="173"/>
      <c r="BC22" s="171" t="s">
        <v>43</v>
      </c>
      <c r="BD22" s="172"/>
      <c r="BE22" s="173"/>
      <c r="BF22" s="174" t="str">
        <f>IF(ISBLANK($E$14),"N/A","")</f>
        <v>N/A</v>
      </c>
      <c r="BG22" s="172"/>
      <c r="BH22" s="173"/>
      <c r="BI22" s="171" t="s">
        <v>44</v>
      </c>
      <c r="BJ22" s="172"/>
      <c r="BK22" s="172"/>
      <c r="BL22" s="174" t="str">
        <f>IF(ISBLANK($E$15),"N/A","")</f>
        <v>N/A</v>
      </c>
      <c r="BM22" s="172"/>
      <c r="BN22" s="178"/>
      <c r="BO22" s="17"/>
      <c r="BP22" s="18"/>
      <c r="BQ22" s="23"/>
      <c r="BR22" s="10"/>
      <c r="BS22" s="24"/>
      <c r="BT22" s="24"/>
      <c r="BU22" s="24"/>
      <c r="BV22" s="24"/>
      <c r="BW22" s="24"/>
      <c r="BX22" s="1"/>
      <c r="BY22" s="1"/>
      <c r="BZ22" s="1"/>
      <c r="CA22" s="1"/>
      <c r="CB22" s="1"/>
      <c r="CC22" s="1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4.75" customHeight="1">
      <c r="A23" s="1"/>
      <c r="B23" s="200" t="s">
        <v>52</v>
      </c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24"/>
      <c r="BP23" s="8"/>
      <c r="BQ23" s="21"/>
      <c r="BR23" s="10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4.75" customHeight="1">
      <c r="A24" s="1"/>
      <c r="B24" s="25"/>
      <c r="C24" s="26"/>
      <c r="D24" s="223" t="str">
        <f>IF(MID(AR4,1,2)="NC","CRITICAL",IF(MID(AR4,1,2)="IA","CRITICAL",IF(MID(AR4,1,2)="MN","CRITICAL",IF(MID(AR4,1,2)="TX","CRITICAL",IF(MID(AR4,1,2)="AR","CRITICAL",IF(MID(AR4,1,2)="OK","CRITICAL",IF(MID(AR4,1,2)="MO","CRITICAL",IF(MID(AR4,1,2)="KS","CRITICAL",IF(MID(AR4,1,3)="NEB","CRITICAL",IF(MID(AR4,1,2)="SD","CRITICAL","NON-CRITICAL"))))))))))</f>
        <v>NON-CRITICAL</v>
      </c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7"/>
      <c r="P24" s="227"/>
      <c r="Q24" s="176"/>
      <c r="R24" s="177"/>
      <c r="S24" s="228" t="s">
        <v>37</v>
      </c>
      <c r="T24" s="176"/>
      <c r="U24" s="197"/>
      <c r="V24" s="175" t="s">
        <v>50</v>
      </c>
      <c r="W24" s="176"/>
      <c r="X24" s="197"/>
      <c r="Y24" s="198" t="s">
        <v>38</v>
      </c>
      <c r="Z24" s="176"/>
      <c r="AA24" s="197"/>
      <c r="AB24" s="175" t="s">
        <v>50</v>
      </c>
      <c r="AC24" s="176"/>
      <c r="AD24" s="197"/>
      <c r="AE24" s="198" t="s">
        <v>39</v>
      </c>
      <c r="AF24" s="176"/>
      <c r="AG24" s="197"/>
      <c r="AH24" s="175" t="s">
        <v>50</v>
      </c>
      <c r="AI24" s="176"/>
      <c r="AJ24" s="197"/>
      <c r="AK24" s="198" t="s">
        <v>40</v>
      </c>
      <c r="AL24" s="176"/>
      <c r="AM24" s="197"/>
      <c r="AN24" s="175" t="s">
        <v>50</v>
      </c>
      <c r="AO24" s="176"/>
      <c r="AP24" s="197"/>
      <c r="AQ24" s="198" t="s">
        <v>41</v>
      </c>
      <c r="AR24" s="176"/>
      <c r="AS24" s="197"/>
      <c r="AT24" s="175" t="s">
        <v>50</v>
      </c>
      <c r="AU24" s="176"/>
      <c r="AV24" s="197"/>
      <c r="AW24" s="198" t="s">
        <v>42</v>
      </c>
      <c r="AX24" s="176"/>
      <c r="AY24" s="197"/>
      <c r="AZ24" s="175" t="str">
        <f>IF(ISBLANK($E$13),"N/A","")</f>
        <v>N/A</v>
      </c>
      <c r="BA24" s="176"/>
      <c r="BB24" s="197"/>
      <c r="BC24" s="198" t="s">
        <v>43</v>
      </c>
      <c r="BD24" s="176"/>
      <c r="BE24" s="197"/>
      <c r="BF24" s="175" t="str">
        <f>IF(ISBLANK($E$14),"N/A","")</f>
        <v>N/A</v>
      </c>
      <c r="BG24" s="176"/>
      <c r="BH24" s="197"/>
      <c r="BI24" s="198" t="s">
        <v>44</v>
      </c>
      <c r="BJ24" s="176"/>
      <c r="BK24" s="176"/>
      <c r="BL24" s="175" t="str">
        <f>IF(ISBLANK($E$15),"N/A","")</f>
        <v>N/A</v>
      </c>
      <c r="BM24" s="176"/>
      <c r="BN24" s="177"/>
      <c r="BO24" s="27"/>
      <c r="BP24" s="28"/>
      <c r="BQ24" s="29"/>
      <c r="BR24" s="30"/>
      <c r="BS24" s="31"/>
      <c r="BT24" s="31"/>
      <c r="BU24" s="31"/>
      <c r="BV24" s="31"/>
      <c r="BW24" s="31"/>
      <c r="BX24" s="32"/>
      <c r="BY24" s="32"/>
      <c r="BZ24" s="32"/>
      <c r="CA24" s="32"/>
      <c r="CB24" s="32"/>
      <c r="CC24" s="33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4.75" customHeight="1">
      <c r="A25" s="1"/>
      <c r="B25" s="220" t="s">
        <v>53</v>
      </c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2"/>
      <c r="BP25" s="8"/>
      <c r="BQ25" s="9"/>
      <c r="BR25" s="10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4.75" customHeight="1">
      <c r="A26" s="1"/>
      <c r="B26" s="15"/>
      <c r="C26" s="16"/>
      <c r="D26" s="203" t="s">
        <v>49</v>
      </c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8"/>
      <c r="P26" s="204"/>
      <c r="Q26" s="172"/>
      <c r="R26" s="178"/>
      <c r="S26" s="189" t="s">
        <v>37</v>
      </c>
      <c r="T26" s="172"/>
      <c r="U26" s="173"/>
      <c r="V26" s="174" t="s">
        <v>50</v>
      </c>
      <c r="W26" s="172"/>
      <c r="X26" s="173"/>
      <c r="Y26" s="171" t="s">
        <v>38</v>
      </c>
      <c r="Z26" s="172"/>
      <c r="AA26" s="173"/>
      <c r="AB26" s="174" t="s">
        <v>50</v>
      </c>
      <c r="AC26" s="172"/>
      <c r="AD26" s="173"/>
      <c r="AE26" s="171" t="s">
        <v>39</v>
      </c>
      <c r="AF26" s="172"/>
      <c r="AG26" s="173"/>
      <c r="AH26" s="174" t="s">
        <v>50</v>
      </c>
      <c r="AI26" s="172"/>
      <c r="AJ26" s="173"/>
      <c r="AK26" s="171" t="s">
        <v>40</v>
      </c>
      <c r="AL26" s="172"/>
      <c r="AM26" s="173"/>
      <c r="AN26" s="174" t="s">
        <v>50</v>
      </c>
      <c r="AO26" s="172"/>
      <c r="AP26" s="173"/>
      <c r="AQ26" s="171" t="s">
        <v>41</v>
      </c>
      <c r="AR26" s="172"/>
      <c r="AS26" s="173"/>
      <c r="AT26" s="174" t="s">
        <v>50</v>
      </c>
      <c r="AU26" s="172"/>
      <c r="AV26" s="173"/>
      <c r="AW26" s="171" t="s">
        <v>42</v>
      </c>
      <c r="AX26" s="172"/>
      <c r="AY26" s="173"/>
      <c r="AZ26" s="174" t="str">
        <f>IF(ISBLANK($E$13),"N/A","")</f>
        <v>N/A</v>
      </c>
      <c r="BA26" s="172"/>
      <c r="BB26" s="173"/>
      <c r="BC26" s="171" t="s">
        <v>43</v>
      </c>
      <c r="BD26" s="172"/>
      <c r="BE26" s="173"/>
      <c r="BF26" s="174" t="str">
        <f>IF(ISBLANK($E$14),"N/A","")</f>
        <v>N/A</v>
      </c>
      <c r="BG26" s="172"/>
      <c r="BH26" s="173"/>
      <c r="BI26" s="171" t="s">
        <v>44</v>
      </c>
      <c r="BJ26" s="172"/>
      <c r="BK26" s="172"/>
      <c r="BL26" s="174" t="str">
        <f>IF(ISBLANK($E$15),"N/A","")</f>
        <v>N/A</v>
      </c>
      <c r="BM26" s="172"/>
      <c r="BN26" s="178"/>
      <c r="BO26" s="34"/>
      <c r="BP26" s="24"/>
      <c r="BQ26" s="35"/>
      <c r="BR26" s="24"/>
      <c r="BS26" s="24"/>
      <c r="BT26" s="24"/>
      <c r="BU26" s="24"/>
      <c r="BV26" s="24"/>
      <c r="BW26" s="24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30" customHeight="1">
      <c r="A27" s="1"/>
      <c r="B27" s="235" t="s">
        <v>54</v>
      </c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2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4.75" customHeight="1">
      <c r="A28" s="1"/>
      <c r="B28" s="15"/>
      <c r="C28" s="16"/>
      <c r="D28" s="203" t="s">
        <v>49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8"/>
      <c r="P28" s="204"/>
      <c r="Q28" s="172"/>
      <c r="R28" s="178"/>
      <c r="S28" s="189" t="s">
        <v>37</v>
      </c>
      <c r="T28" s="172"/>
      <c r="U28" s="173"/>
      <c r="V28" s="174" t="s">
        <v>55</v>
      </c>
      <c r="W28" s="172"/>
      <c r="X28" s="173"/>
      <c r="Y28" s="171" t="s">
        <v>38</v>
      </c>
      <c r="Z28" s="172"/>
      <c r="AA28" s="173"/>
      <c r="AB28" s="174">
        <v>12.5</v>
      </c>
      <c r="AC28" s="172"/>
      <c r="AD28" s="173"/>
      <c r="AE28" s="171" t="s">
        <v>39</v>
      </c>
      <c r="AF28" s="172"/>
      <c r="AG28" s="173"/>
      <c r="AH28" s="174" t="s">
        <v>55</v>
      </c>
      <c r="AI28" s="172"/>
      <c r="AJ28" s="173"/>
      <c r="AK28" s="171" t="s">
        <v>40</v>
      </c>
      <c r="AL28" s="172"/>
      <c r="AM28" s="173"/>
      <c r="AN28" s="174" t="str">
        <f>IF(ISBLANK($E$11),"N/A",IF(MID($M$11,4,3)&lt;="120","N/A",""))</f>
        <v>N/A</v>
      </c>
      <c r="AO28" s="172"/>
      <c r="AP28" s="173"/>
      <c r="AQ28" s="171" t="s">
        <v>41</v>
      </c>
      <c r="AR28" s="172"/>
      <c r="AS28" s="173"/>
      <c r="AT28" s="174" t="str">
        <f>IF(ISBLANK($E$12),"N/A",IF(MID($M$12,4,3)&lt;="120","N/A",""))</f>
        <v>N/A</v>
      </c>
      <c r="AU28" s="172"/>
      <c r="AV28" s="173"/>
      <c r="AW28" s="171" t="s">
        <v>42</v>
      </c>
      <c r="AX28" s="172"/>
      <c r="AY28" s="173"/>
      <c r="AZ28" s="174" t="str">
        <f>IF(ISBLANK($E$13),"N/A",IF(MID($M$12,4,3)&lt;="120","N/A",""))</f>
        <v>N/A</v>
      </c>
      <c r="BA28" s="172"/>
      <c r="BB28" s="173"/>
      <c r="BC28" s="171" t="s">
        <v>43</v>
      </c>
      <c r="BD28" s="172"/>
      <c r="BE28" s="173"/>
      <c r="BF28" s="174" t="str">
        <f>IF(ISBLANK($E$14),"N/A",IF(MID($M$12,4,3)&lt;="120","N/A",""))</f>
        <v>N/A</v>
      </c>
      <c r="BG28" s="172"/>
      <c r="BH28" s="173"/>
      <c r="BI28" s="171" t="s">
        <v>44</v>
      </c>
      <c r="BJ28" s="172"/>
      <c r="BK28" s="173"/>
      <c r="BL28" s="174" t="str">
        <f>IF(ISBLANK($E$15),"N/A",IF(MID($M$15,4,3)&lt;="120","N/A",""))</f>
        <v>N/A</v>
      </c>
      <c r="BM28" s="172"/>
      <c r="BN28" s="178"/>
      <c r="BO28" s="34"/>
      <c r="BP28" s="24"/>
      <c r="BQ28" s="35"/>
      <c r="BR28" s="24"/>
      <c r="BS28" s="24"/>
      <c r="BT28" s="24"/>
      <c r="BU28" s="24"/>
      <c r="BV28" s="24"/>
      <c r="BW28" s="24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24.75" customHeight="1">
      <c r="A29" s="1"/>
      <c r="B29" s="200" t="s">
        <v>56</v>
      </c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2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24.75" customHeight="1">
      <c r="A30" s="1"/>
      <c r="B30" s="15"/>
      <c r="C30" s="16"/>
      <c r="D30" s="203" t="s">
        <v>49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8"/>
      <c r="P30" s="187"/>
      <c r="Q30" s="172"/>
      <c r="R30" s="178"/>
      <c r="S30" s="189" t="s">
        <v>37</v>
      </c>
      <c r="T30" s="172"/>
      <c r="U30" s="173"/>
      <c r="V30" s="174" t="s">
        <v>50</v>
      </c>
      <c r="W30" s="172"/>
      <c r="X30" s="173"/>
      <c r="Y30" s="171" t="s">
        <v>38</v>
      </c>
      <c r="Z30" s="172"/>
      <c r="AA30" s="173"/>
      <c r="AB30" s="174" t="s">
        <v>50</v>
      </c>
      <c r="AC30" s="172"/>
      <c r="AD30" s="173"/>
      <c r="AE30" s="171" t="s">
        <v>39</v>
      </c>
      <c r="AF30" s="172"/>
      <c r="AG30" s="173"/>
      <c r="AH30" s="174" t="s">
        <v>50</v>
      </c>
      <c r="AI30" s="172"/>
      <c r="AJ30" s="173"/>
      <c r="AK30" s="171" t="s">
        <v>40</v>
      </c>
      <c r="AL30" s="172"/>
      <c r="AM30" s="173"/>
      <c r="AN30" s="174">
        <v>7.5</v>
      </c>
      <c r="AO30" s="172"/>
      <c r="AP30" s="173"/>
      <c r="AQ30" s="171" t="s">
        <v>41</v>
      </c>
      <c r="AR30" s="172"/>
      <c r="AS30" s="173"/>
      <c r="AT30" s="174">
        <v>5</v>
      </c>
      <c r="AU30" s="172"/>
      <c r="AV30" s="173"/>
      <c r="AW30" s="171" t="s">
        <v>42</v>
      </c>
      <c r="AX30" s="172"/>
      <c r="AY30" s="173"/>
      <c r="AZ30" s="174" t="str">
        <f>IF(ISBLANK($E$13),"N/A","")</f>
        <v>N/A</v>
      </c>
      <c r="BA30" s="172"/>
      <c r="BB30" s="173"/>
      <c r="BC30" s="171" t="s">
        <v>43</v>
      </c>
      <c r="BD30" s="172"/>
      <c r="BE30" s="173"/>
      <c r="BF30" s="174" t="str">
        <f>IF(ISBLANK($E$14),"N/A","")</f>
        <v>N/A</v>
      </c>
      <c r="BG30" s="172"/>
      <c r="BH30" s="173"/>
      <c r="BI30" s="171" t="s">
        <v>44</v>
      </c>
      <c r="BJ30" s="172"/>
      <c r="BK30" s="173"/>
      <c r="BL30" s="174" t="str">
        <f>IF(ISBLANK($E$15),"N/A","")</f>
        <v>N/A</v>
      </c>
      <c r="BM30" s="172"/>
      <c r="BN30" s="178"/>
      <c r="BO30" s="34"/>
      <c r="BP30" s="1"/>
      <c r="BQ30" s="36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24.75" customHeight="1">
      <c r="A31" s="1"/>
      <c r="B31" s="225" t="s">
        <v>57</v>
      </c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2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24.75" customHeight="1">
      <c r="A32" s="1"/>
      <c r="B32" s="37"/>
      <c r="C32" s="16"/>
      <c r="D32" s="226" t="s">
        <v>58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8"/>
      <c r="P32" s="187"/>
      <c r="Q32" s="172"/>
      <c r="R32" s="178"/>
      <c r="S32" s="189" t="s">
        <v>37</v>
      </c>
      <c r="T32" s="172"/>
      <c r="U32" s="173"/>
      <c r="V32" s="174" t="s">
        <v>59</v>
      </c>
      <c r="W32" s="172"/>
      <c r="X32" s="173"/>
      <c r="Y32" s="171" t="s">
        <v>38</v>
      </c>
      <c r="Z32" s="172"/>
      <c r="AA32" s="173"/>
      <c r="AB32" s="174" t="s">
        <v>55</v>
      </c>
      <c r="AC32" s="172"/>
      <c r="AD32" s="173"/>
      <c r="AE32" s="171" t="s">
        <v>39</v>
      </c>
      <c r="AF32" s="172"/>
      <c r="AG32" s="173"/>
      <c r="AH32" s="174" t="s">
        <v>59</v>
      </c>
      <c r="AI32" s="172"/>
      <c r="AJ32" s="173"/>
      <c r="AK32" s="171" t="s">
        <v>40</v>
      </c>
      <c r="AL32" s="172"/>
      <c r="AM32" s="173"/>
      <c r="AN32" s="174" t="s">
        <v>55</v>
      </c>
      <c r="AO32" s="172"/>
      <c r="AP32" s="173"/>
      <c r="AQ32" s="171" t="s">
        <v>41</v>
      </c>
      <c r="AR32" s="172"/>
      <c r="AS32" s="173"/>
      <c r="AT32" s="174" t="str">
        <f>IF(ISBLANK($E$12),"N/A",IF(MID(AP12,1,3)="HUM","HUM","NO"))</f>
        <v>NO</v>
      </c>
      <c r="AU32" s="172"/>
      <c r="AV32" s="173"/>
      <c r="AW32" s="171" t="s">
        <v>42</v>
      </c>
      <c r="AX32" s="172"/>
      <c r="AY32" s="173"/>
      <c r="AZ32" s="174" t="str">
        <f>IF(ISBLANK($E$13),"N/A",IF(MID(AP13,1,3)="HUM","HUM","NO"))</f>
        <v>N/A</v>
      </c>
      <c r="BA32" s="172"/>
      <c r="BB32" s="173"/>
      <c r="BC32" s="171" t="s">
        <v>43</v>
      </c>
      <c r="BD32" s="172"/>
      <c r="BE32" s="173"/>
      <c r="BF32" s="174" t="str">
        <f>IF(ISBLANK($E$14),"N/A","")</f>
        <v>N/A</v>
      </c>
      <c r="BG32" s="172"/>
      <c r="BH32" s="173"/>
      <c r="BI32" s="171" t="s">
        <v>44</v>
      </c>
      <c r="BJ32" s="172"/>
      <c r="BK32" s="173"/>
      <c r="BL32" s="174" t="str">
        <f>IF(ISBLANK($E$15),"N/A","")</f>
        <v>N/A</v>
      </c>
      <c r="BM32" s="172"/>
      <c r="BN32" s="178"/>
      <c r="BO32" s="34"/>
      <c r="BP32" s="1"/>
      <c r="BQ32" s="36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24.75" customHeight="1">
      <c r="A33" s="1"/>
      <c r="B33" s="200" t="s">
        <v>60</v>
      </c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2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24.75" customHeight="1">
      <c r="A34" s="1"/>
      <c r="B34" s="15"/>
      <c r="C34" s="16"/>
      <c r="D34" s="203" t="s">
        <v>49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8"/>
      <c r="P34" s="204"/>
      <c r="Q34" s="172"/>
      <c r="R34" s="178"/>
      <c r="S34" s="189" t="s">
        <v>37</v>
      </c>
      <c r="T34" s="172"/>
      <c r="U34" s="173"/>
      <c r="V34" s="174" t="s">
        <v>50</v>
      </c>
      <c r="W34" s="172"/>
      <c r="X34" s="173"/>
      <c r="Y34" s="171" t="s">
        <v>38</v>
      </c>
      <c r="Z34" s="172"/>
      <c r="AA34" s="173"/>
      <c r="AB34" s="174" t="s">
        <v>55</v>
      </c>
      <c r="AC34" s="172"/>
      <c r="AD34" s="173"/>
      <c r="AE34" s="171" t="s">
        <v>39</v>
      </c>
      <c r="AF34" s="172"/>
      <c r="AG34" s="173"/>
      <c r="AH34" s="174" t="s">
        <v>50</v>
      </c>
      <c r="AI34" s="172"/>
      <c r="AJ34" s="173"/>
      <c r="AK34" s="171" t="s">
        <v>40</v>
      </c>
      <c r="AL34" s="172"/>
      <c r="AM34" s="173"/>
      <c r="AN34" s="174" t="s">
        <v>55</v>
      </c>
      <c r="AO34" s="172"/>
      <c r="AP34" s="173"/>
      <c r="AQ34" s="171" t="s">
        <v>41</v>
      </c>
      <c r="AR34" s="172"/>
      <c r="AS34" s="173"/>
      <c r="AT34" s="174" t="str">
        <f>IF(ISBLANK($E$12),"N/A",IF(LEN($M$12)&gt;15,"N/A",IF(MID(AT32,1,2)="NO","N/A","")))</f>
        <v>N/A</v>
      </c>
      <c r="AU34" s="172"/>
      <c r="AV34" s="173"/>
      <c r="AW34" s="171" t="s">
        <v>42</v>
      </c>
      <c r="AX34" s="172"/>
      <c r="AY34" s="173"/>
      <c r="AZ34" s="174" t="str">
        <f>IF(ISBLANK($E$13),"N/A","")</f>
        <v>N/A</v>
      </c>
      <c r="BA34" s="172"/>
      <c r="BB34" s="173"/>
      <c r="BC34" s="171" t="s">
        <v>43</v>
      </c>
      <c r="BD34" s="172"/>
      <c r="BE34" s="173"/>
      <c r="BF34" s="174" t="str">
        <f>IF(ISBLANK($E$14),"N/A","")</f>
        <v>N/A</v>
      </c>
      <c r="BG34" s="172"/>
      <c r="BH34" s="173"/>
      <c r="BI34" s="171" t="s">
        <v>44</v>
      </c>
      <c r="BJ34" s="172"/>
      <c r="BK34" s="173"/>
      <c r="BL34" s="174" t="str">
        <f>IF(ISBLANK($E$15),"N/A","")</f>
        <v>N/A</v>
      </c>
      <c r="BM34" s="172"/>
      <c r="BN34" s="178"/>
      <c r="BO34" s="34"/>
      <c r="BP34" s="38"/>
      <c r="BQ34" s="36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30" customHeight="1">
      <c r="A35" s="1"/>
      <c r="B35" s="234" t="s">
        <v>61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3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24" customHeight="1">
      <c r="A36" s="1"/>
      <c r="B36" s="39"/>
      <c r="C36" s="40"/>
      <c r="D36" s="208" t="s">
        <v>49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8"/>
      <c r="P36" s="199"/>
      <c r="Q36" s="172"/>
      <c r="R36" s="173"/>
      <c r="S36" s="190" t="s">
        <v>62</v>
      </c>
      <c r="T36" s="172"/>
      <c r="U36" s="173"/>
      <c r="V36" s="188" t="s">
        <v>55</v>
      </c>
      <c r="W36" s="172"/>
      <c r="X36" s="173"/>
      <c r="Y36" s="190" t="s">
        <v>63</v>
      </c>
      <c r="Z36" s="172"/>
      <c r="AA36" s="173"/>
      <c r="AB36" s="188" t="s">
        <v>55</v>
      </c>
      <c r="AC36" s="172"/>
      <c r="AD36" s="173"/>
      <c r="AE36" s="190" t="s">
        <v>64</v>
      </c>
      <c r="AF36" s="172"/>
      <c r="AG36" s="173"/>
      <c r="AH36" s="188" t="s">
        <v>55</v>
      </c>
      <c r="AI36" s="172"/>
      <c r="AJ36" s="173"/>
      <c r="AK36" s="190" t="s">
        <v>65</v>
      </c>
      <c r="AL36" s="172"/>
      <c r="AM36" s="173"/>
      <c r="AN36" s="188" t="s">
        <v>55</v>
      </c>
      <c r="AO36" s="172"/>
      <c r="AP36" s="173"/>
      <c r="AQ36" s="190" t="s">
        <v>66</v>
      </c>
      <c r="AR36" s="172"/>
      <c r="AS36" s="173"/>
      <c r="AT36" s="188" t="s">
        <v>55</v>
      </c>
      <c r="AU36" s="172"/>
      <c r="AV36" s="173"/>
      <c r="AW36" s="190" t="s">
        <v>67</v>
      </c>
      <c r="AX36" s="172"/>
      <c r="AY36" s="173"/>
      <c r="AZ36" s="188"/>
      <c r="BA36" s="172"/>
      <c r="BB36" s="173"/>
      <c r="BC36" s="190" t="s">
        <v>68</v>
      </c>
      <c r="BD36" s="172"/>
      <c r="BE36" s="173"/>
      <c r="BF36" s="188"/>
      <c r="BG36" s="172"/>
      <c r="BH36" s="173"/>
      <c r="BI36" s="190" t="s">
        <v>69</v>
      </c>
      <c r="BJ36" s="172"/>
      <c r="BK36" s="173"/>
      <c r="BL36" s="199"/>
      <c r="BM36" s="172"/>
      <c r="BN36" s="173"/>
      <c r="BO36" s="34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30" customHeight="1">
      <c r="A37" s="1"/>
      <c r="B37" s="235" t="s">
        <v>70</v>
      </c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2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24" customHeight="1">
      <c r="A38" s="1"/>
      <c r="B38" s="39"/>
      <c r="C38" s="40"/>
      <c r="D38" s="208" t="s">
        <v>49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8"/>
      <c r="P38" s="199" t="s">
        <v>55</v>
      </c>
      <c r="Q38" s="172"/>
      <c r="R38" s="173"/>
      <c r="S38" s="171" t="s">
        <v>71</v>
      </c>
      <c r="T38" s="172"/>
      <c r="U38" s="173"/>
      <c r="V38" s="188" t="s">
        <v>55</v>
      </c>
      <c r="W38" s="172"/>
      <c r="X38" s="173"/>
      <c r="Y38" s="190" t="s">
        <v>72</v>
      </c>
      <c r="Z38" s="172"/>
      <c r="AA38" s="173"/>
      <c r="AB38" s="188" t="s">
        <v>55</v>
      </c>
      <c r="AC38" s="172"/>
      <c r="AD38" s="173"/>
      <c r="AE38" s="171" t="s">
        <v>73</v>
      </c>
      <c r="AF38" s="172"/>
      <c r="AG38" s="173"/>
      <c r="AH38" s="188" t="s">
        <v>55</v>
      </c>
      <c r="AI38" s="172"/>
      <c r="AJ38" s="173"/>
      <c r="AK38" s="190" t="s">
        <v>74</v>
      </c>
      <c r="AL38" s="172"/>
      <c r="AM38" s="173"/>
      <c r="AN38" s="188" t="s">
        <v>55</v>
      </c>
      <c r="AO38" s="172"/>
      <c r="AP38" s="173"/>
      <c r="AQ38" s="188" t="s">
        <v>75</v>
      </c>
      <c r="AR38" s="172"/>
      <c r="AS38" s="173"/>
      <c r="AT38" s="188" t="s">
        <v>55</v>
      </c>
      <c r="AU38" s="172"/>
      <c r="AV38" s="173"/>
      <c r="AW38" s="188" t="s">
        <v>76</v>
      </c>
      <c r="AX38" s="172"/>
      <c r="AY38" s="173"/>
      <c r="AZ38" s="188">
        <f>AZ171</f>
        <v>0</v>
      </c>
      <c r="BA38" s="172"/>
      <c r="BB38" s="173"/>
      <c r="BC38" s="188" t="s">
        <v>77</v>
      </c>
      <c r="BD38" s="172"/>
      <c r="BE38" s="173"/>
      <c r="BF38" s="199">
        <f>AZ172</f>
        <v>0</v>
      </c>
      <c r="BG38" s="172"/>
      <c r="BH38" s="173"/>
      <c r="BI38" s="188" t="s">
        <v>78</v>
      </c>
      <c r="BJ38" s="172"/>
      <c r="BK38" s="173"/>
      <c r="BL38" s="199"/>
      <c r="BM38" s="172"/>
      <c r="BN38" s="173"/>
      <c r="BO38" s="34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24" customHeight="1">
      <c r="A39" s="1"/>
      <c r="B39" s="236" t="s">
        <v>79</v>
      </c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6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24" customHeight="1">
      <c r="A40" s="1"/>
      <c r="B40" s="200" t="s">
        <v>295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2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24" customHeight="1">
      <c r="A41" s="1"/>
      <c r="B41" s="237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9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24" customHeight="1">
      <c r="A42" s="1"/>
      <c r="B42" s="237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9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24" customHeight="1">
      <c r="A43" s="1"/>
      <c r="B43" s="24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2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24.75" customHeight="1">
      <c r="A44" s="1"/>
      <c r="B44" s="220" t="s">
        <v>80</v>
      </c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2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24.75" customHeight="1">
      <c r="A45" s="1"/>
      <c r="B45" s="15"/>
      <c r="C45" s="16"/>
      <c r="D45" s="203" t="s">
        <v>49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8"/>
      <c r="P45" s="204"/>
      <c r="Q45" s="172"/>
      <c r="R45" s="173"/>
      <c r="S45" s="290" t="s">
        <v>37</v>
      </c>
      <c r="T45" s="172"/>
      <c r="U45" s="173"/>
      <c r="V45" s="174"/>
      <c r="W45" s="172"/>
      <c r="X45" s="173"/>
      <c r="Y45" s="171" t="s">
        <v>38</v>
      </c>
      <c r="Z45" s="172"/>
      <c r="AA45" s="173"/>
      <c r="AB45" s="174"/>
      <c r="AC45" s="172"/>
      <c r="AD45" s="173"/>
      <c r="AE45" s="171" t="s">
        <v>39</v>
      </c>
      <c r="AF45" s="172"/>
      <c r="AG45" s="173"/>
      <c r="AH45" s="174"/>
      <c r="AI45" s="172"/>
      <c r="AJ45" s="173"/>
      <c r="AK45" s="171" t="s">
        <v>40</v>
      </c>
      <c r="AL45" s="172"/>
      <c r="AM45" s="173"/>
      <c r="AN45" s="174"/>
      <c r="AO45" s="172"/>
      <c r="AP45" s="173"/>
      <c r="AQ45" s="171" t="s">
        <v>41</v>
      </c>
      <c r="AR45" s="172"/>
      <c r="AS45" s="173"/>
      <c r="AT45" s="174"/>
      <c r="AU45" s="172"/>
      <c r="AV45" s="173"/>
      <c r="AW45" s="171" t="s">
        <v>42</v>
      </c>
      <c r="AX45" s="172"/>
      <c r="AY45" s="173"/>
      <c r="AZ45" s="174"/>
      <c r="BA45" s="172"/>
      <c r="BB45" s="173"/>
      <c r="BC45" s="171" t="s">
        <v>43</v>
      </c>
      <c r="BD45" s="172"/>
      <c r="BE45" s="173"/>
      <c r="BF45" s="174"/>
      <c r="BG45" s="172"/>
      <c r="BH45" s="173"/>
      <c r="BI45" s="171" t="s">
        <v>44</v>
      </c>
      <c r="BJ45" s="172"/>
      <c r="BK45" s="172"/>
      <c r="BL45" s="174"/>
      <c r="BM45" s="172"/>
      <c r="BN45" s="178"/>
      <c r="BO45" s="41"/>
      <c r="BP45" s="42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24.75" customHeight="1">
      <c r="A46" s="1"/>
      <c r="B46" s="200" t="s">
        <v>81</v>
      </c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2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24.75" customHeight="1">
      <c r="A47" s="1"/>
      <c r="B47" s="15"/>
      <c r="C47" s="16"/>
      <c r="D47" s="203" t="s">
        <v>49</v>
      </c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8"/>
      <c r="P47" s="204"/>
      <c r="Q47" s="172"/>
      <c r="R47" s="173"/>
      <c r="S47" s="290" t="s">
        <v>37</v>
      </c>
      <c r="T47" s="172"/>
      <c r="U47" s="173"/>
      <c r="V47" s="174" t="s">
        <v>50</v>
      </c>
      <c r="W47" s="172"/>
      <c r="X47" s="173"/>
      <c r="Y47" s="171" t="s">
        <v>38</v>
      </c>
      <c r="Z47" s="172"/>
      <c r="AA47" s="173"/>
      <c r="AB47" s="174" t="s">
        <v>50</v>
      </c>
      <c r="AC47" s="172"/>
      <c r="AD47" s="173"/>
      <c r="AE47" s="171" t="s">
        <v>39</v>
      </c>
      <c r="AF47" s="172"/>
      <c r="AG47" s="173"/>
      <c r="AH47" s="174" t="s">
        <v>50</v>
      </c>
      <c r="AI47" s="172"/>
      <c r="AJ47" s="173"/>
      <c r="AK47" s="171" t="s">
        <v>40</v>
      </c>
      <c r="AL47" s="172"/>
      <c r="AM47" s="173"/>
      <c r="AN47" s="174" t="s">
        <v>50</v>
      </c>
      <c r="AO47" s="172"/>
      <c r="AP47" s="173"/>
      <c r="AQ47" s="171" t="s">
        <v>41</v>
      </c>
      <c r="AR47" s="172"/>
      <c r="AS47" s="173"/>
      <c r="AT47" s="206" t="s">
        <v>50</v>
      </c>
      <c r="AU47" s="172"/>
      <c r="AV47" s="173"/>
      <c r="AW47" s="171" t="s">
        <v>42</v>
      </c>
      <c r="AX47" s="172"/>
      <c r="AY47" s="173"/>
      <c r="AZ47" s="174" t="str">
        <f>IF(ISBLANK($E$13),"N/A","")</f>
        <v>N/A</v>
      </c>
      <c r="BA47" s="172"/>
      <c r="BB47" s="173"/>
      <c r="BC47" s="171" t="s">
        <v>43</v>
      </c>
      <c r="BD47" s="172"/>
      <c r="BE47" s="173"/>
      <c r="BF47" s="174" t="str">
        <f>IF(ISBLANK($E$14),"N/A","")</f>
        <v>N/A</v>
      </c>
      <c r="BG47" s="172"/>
      <c r="BH47" s="173"/>
      <c r="BI47" s="171" t="s">
        <v>44</v>
      </c>
      <c r="BJ47" s="172"/>
      <c r="BK47" s="172"/>
      <c r="BL47" s="174" t="str">
        <f>IF(ISBLANK($E$15),"N/A","")</f>
        <v>N/A</v>
      </c>
      <c r="BM47" s="172"/>
      <c r="BN47" s="178"/>
      <c r="BO47" s="41"/>
      <c r="BP47" s="42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24.75" customHeight="1">
      <c r="A48" s="1"/>
      <c r="B48" s="200" t="s">
        <v>82</v>
      </c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2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24.75" customHeight="1">
      <c r="A49" s="1"/>
      <c r="B49" s="15"/>
      <c r="C49" s="16"/>
      <c r="D49" s="203" t="s">
        <v>49</v>
      </c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8"/>
      <c r="P49" s="204"/>
      <c r="Q49" s="172"/>
      <c r="R49" s="173"/>
      <c r="S49" s="290" t="s">
        <v>37</v>
      </c>
      <c r="T49" s="172"/>
      <c r="U49" s="173"/>
      <c r="V49" s="174">
        <v>10</v>
      </c>
      <c r="W49" s="172"/>
      <c r="X49" s="173"/>
      <c r="Y49" s="171" t="s">
        <v>38</v>
      </c>
      <c r="Z49" s="172"/>
      <c r="AA49" s="173"/>
      <c r="AB49" s="174">
        <v>12.5</v>
      </c>
      <c r="AC49" s="172"/>
      <c r="AD49" s="173"/>
      <c r="AE49" s="171" t="s">
        <v>39</v>
      </c>
      <c r="AF49" s="172"/>
      <c r="AG49" s="173"/>
      <c r="AH49" s="174" t="s">
        <v>50</v>
      </c>
      <c r="AI49" s="172"/>
      <c r="AJ49" s="173"/>
      <c r="AK49" s="171" t="s">
        <v>40</v>
      </c>
      <c r="AL49" s="172"/>
      <c r="AM49" s="173"/>
      <c r="AN49" s="174" t="s">
        <v>50</v>
      </c>
      <c r="AO49" s="172"/>
      <c r="AP49" s="173"/>
      <c r="AQ49" s="171" t="s">
        <v>41</v>
      </c>
      <c r="AR49" s="172"/>
      <c r="AS49" s="173"/>
      <c r="AT49" s="206" t="s">
        <v>50</v>
      </c>
      <c r="AU49" s="172"/>
      <c r="AV49" s="173"/>
      <c r="AW49" s="171" t="s">
        <v>42</v>
      </c>
      <c r="AX49" s="172"/>
      <c r="AY49" s="173"/>
      <c r="AZ49" s="174" t="str">
        <f>IF(ISBLANK($E$13),"N/A","")</f>
        <v>N/A</v>
      </c>
      <c r="BA49" s="172"/>
      <c r="BB49" s="173"/>
      <c r="BC49" s="171" t="s">
        <v>43</v>
      </c>
      <c r="BD49" s="172"/>
      <c r="BE49" s="173"/>
      <c r="BF49" s="174" t="str">
        <f>IF(ISBLANK($E$14),"N/A","")</f>
        <v>N/A</v>
      </c>
      <c r="BG49" s="172"/>
      <c r="BH49" s="173"/>
      <c r="BI49" s="171" t="s">
        <v>44</v>
      </c>
      <c r="BJ49" s="172"/>
      <c r="BK49" s="172"/>
      <c r="BL49" s="174" t="str">
        <f>IF(ISBLANK($E$15),"N/A","")</f>
        <v>N/A</v>
      </c>
      <c r="BM49" s="172"/>
      <c r="BN49" s="178"/>
      <c r="BO49" s="41"/>
      <c r="BP49" s="3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24.75" customHeight="1">
      <c r="A50" s="1"/>
      <c r="B50" s="200" t="s">
        <v>83</v>
      </c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2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24.75" customHeight="1">
      <c r="A51" s="1"/>
      <c r="B51" s="15"/>
      <c r="C51" s="16"/>
      <c r="D51" s="203" t="s">
        <v>49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8"/>
      <c r="P51" s="204"/>
      <c r="Q51" s="172"/>
      <c r="R51" s="173"/>
      <c r="S51" s="290" t="s">
        <v>37</v>
      </c>
      <c r="T51" s="172"/>
      <c r="U51" s="173"/>
      <c r="V51" s="174" t="s">
        <v>50</v>
      </c>
      <c r="W51" s="172"/>
      <c r="X51" s="173"/>
      <c r="Y51" s="171" t="s">
        <v>38</v>
      </c>
      <c r="Z51" s="172"/>
      <c r="AA51" s="173"/>
      <c r="AB51" s="206" t="s">
        <v>50</v>
      </c>
      <c r="AC51" s="172"/>
      <c r="AD51" s="173"/>
      <c r="AE51" s="171" t="s">
        <v>39</v>
      </c>
      <c r="AF51" s="172"/>
      <c r="AG51" s="173"/>
      <c r="AH51" s="174" t="s">
        <v>50</v>
      </c>
      <c r="AI51" s="172"/>
      <c r="AJ51" s="173"/>
      <c r="AK51" s="171" t="s">
        <v>40</v>
      </c>
      <c r="AL51" s="172"/>
      <c r="AM51" s="173"/>
      <c r="AN51" s="174" t="s">
        <v>50</v>
      </c>
      <c r="AO51" s="172"/>
      <c r="AP51" s="173"/>
      <c r="AQ51" s="171" t="s">
        <v>41</v>
      </c>
      <c r="AR51" s="172"/>
      <c r="AS51" s="173"/>
      <c r="AT51" s="174" t="s">
        <v>50</v>
      </c>
      <c r="AU51" s="172"/>
      <c r="AV51" s="173"/>
      <c r="AW51" s="171" t="s">
        <v>42</v>
      </c>
      <c r="AX51" s="172"/>
      <c r="AY51" s="173"/>
      <c r="AZ51" s="174" t="str">
        <f>IF(ISBLANK($E$13),"N/A","")</f>
        <v>N/A</v>
      </c>
      <c r="BA51" s="172"/>
      <c r="BB51" s="173"/>
      <c r="BC51" s="171" t="s">
        <v>43</v>
      </c>
      <c r="BD51" s="172"/>
      <c r="BE51" s="173"/>
      <c r="BF51" s="174" t="str">
        <f>IF(ISBLANK($E$14),"N/A","")</f>
        <v>N/A</v>
      </c>
      <c r="BG51" s="172"/>
      <c r="BH51" s="173"/>
      <c r="BI51" s="171" t="s">
        <v>44</v>
      </c>
      <c r="BJ51" s="172"/>
      <c r="BK51" s="172"/>
      <c r="BL51" s="174" t="str">
        <f>IF(ISBLANK($E$15),"N/A","")</f>
        <v>N/A</v>
      </c>
      <c r="BM51" s="172"/>
      <c r="BN51" s="178"/>
      <c r="BO51" s="41"/>
      <c r="BP51" s="42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24.75" customHeight="1">
      <c r="A52" s="1"/>
      <c r="B52" s="200" t="s">
        <v>84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2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24.75" customHeight="1">
      <c r="A53" s="1"/>
      <c r="B53" s="15"/>
      <c r="C53" s="16"/>
      <c r="D53" s="203" t="s">
        <v>49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8"/>
      <c r="P53" s="204"/>
      <c r="Q53" s="172"/>
      <c r="R53" s="173"/>
      <c r="S53" s="290" t="s">
        <v>37</v>
      </c>
      <c r="T53" s="172"/>
      <c r="U53" s="173"/>
      <c r="V53" s="174" t="s">
        <v>50</v>
      </c>
      <c r="W53" s="172"/>
      <c r="X53" s="173"/>
      <c r="Y53" s="171" t="s">
        <v>38</v>
      </c>
      <c r="Z53" s="172"/>
      <c r="AA53" s="173"/>
      <c r="AB53" s="174" t="s">
        <v>50</v>
      </c>
      <c r="AC53" s="172"/>
      <c r="AD53" s="173"/>
      <c r="AE53" s="171" t="s">
        <v>39</v>
      </c>
      <c r="AF53" s="172"/>
      <c r="AG53" s="173"/>
      <c r="AH53" s="174">
        <v>8.5</v>
      </c>
      <c r="AI53" s="172"/>
      <c r="AJ53" s="173"/>
      <c r="AK53" s="171" t="s">
        <v>40</v>
      </c>
      <c r="AL53" s="172"/>
      <c r="AM53" s="173"/>
      <c r="AN53" s="174" t="s">
        <v>50</v>
      </c>
      <c r="AO53" s="172"/>
      <c r="AP53" s="173"/>
      <c r="AQ53" s="171" t="s">
        <v>41</v>
      </c>
      <c r="AR53" s="172"/>
      <c r="AS53" s="173"/>
      <c r="AT53" s="174" t="s">
        <v>50</v>
      </c>
      <c r="AU53" s="172"/>
      <c r="AV53" s="173"/>
      <c r="AW53" s="171" t="s">
        <v>42</v>
      </c>
      <c r="AX53" s="172"/>
      <c r="AY53" s="173"/>
      <c r="AZ53" s="174" t="str">
        <f>IF(ISBLANK($E$13),"N/A","")</f>
        <v>N/A</v>
      </c>
      <c r="BA53" s="172"/>
      <c r="BB53" s="173"/>
      <c r="BC53" s="171" t="s">
        <v>43</v>
      </c>
      <c r="BD53" s="172"/>
      <c r="BE53" s="173"/>
      <c r="BF53" s="174" t="str">
        <f>IF(ISBLANK($E$14),"N/A","")</f>
        <v>N/A</v>
      </c>
      <c r="BG53" s="172"/>
      <c r="BH53" s="173"/>
      <c r="BI53" s="171" t="s">
        <v>44</v>
      </c>
      <c r="BJ53" s="172"/>
      <c r="BK53" s="172"/>
      <c r="BL53" s="174" t="str">
        <f>IF(ISBLANK($E$15),"N/A","")</f>
        <v>N/A</v>
      </c>
      <c r="BM53" s="172"/>
      <c r="BN53" s="178"/>
      <c r="BO53" s="41"/>
      <c r="BP53" s="3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24.75" customHeight="1">
      <c r="A54" s="1"/>
      <c r="B54" s="200" t="s">
        <v>85</v>
      </c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2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24.75" customHeight="1">
      <c r="A55" s="1"/>
      <c r="B55" s="15"/>
      <c r="C55" s="16"/>
      <c r="D55" s="203" t="s">
        <v>49</v>
      </c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8"/>
      <c r="P55" s="204"/>
      <c r="Q55" s="172"/>
      <c r="R55" s="173"/>
      <c r="S55" s="290" t="s">
        <v>37</v>
      </c>
      <c r="T55" s="172"/>
      <c r="U55" s="173"/>
      <c r="V55" s="174" t="s">
        <v>55</v>
      </c>
      <c r="W55" s="172"/>
      <c r="X55" s="173"/>
      <c r="Y55" s="171" t="s">
        <v>38</v>
      </c>
      <c r="Z55" s="172"/>
      <c r="AA55" s="173"/>
      <c r="AB55" s="174" t="s">
        <v>55</v>
      </c>
      <c r="AC55" s="172"/>
      <c r="AD55" s="173"/>
      <c r="AE55" s="171" t="s">
        <v>39</v>
      </c>
      <c r="AF55" s="172"/>
      <c r="AG55" s="173"/>
      <c r="AH55" s="174" t="s">
        <v>50</v>
      </c>
      <c r="AI55" s="172"/>
      <c r="AJ55" s="173"/>
      <c r="AK55" s="171" t="s">
        <v>40</v>
      </c>
      <c r="AL55" s="172"/>
      <c r="AM55" s="173"/>
      <c r="AN55" s="174" t="s">
        <v>55</v>
      </c>
      <c r="AO55" s="172"/>
      <c r="AP55" s="173"/>
      <c r="AQ55" s="171" t="s">
        <v>41</v>
      </c>
      <c r="AR55" s="172"/>
      <c r="AS55" s="173"/>
      <c r="AT55" s="174" t="str">
        <f>IF(ISBLANK($E$12),"N/A",IF(LEN($M$12)&gt;15,"N/A",IF(VALUE(MID($E$12,3,2))&lt;17,"N/A",IF(MID($M$12,4,3)&lt;="060","N/A",""))))</f>
        <v>N/A</v>
      </c>
      <c r="AU55" s="172"/>
      <c r="AV55" s="173"/>
      <c r="AW55" s="171" t="s">
        <v>42</v>
      </c>
      <c r="AX55" s="172"/>
      <c r="AY55" s="173"/>
      <c r="AZ55" s="174" t="str">
        <f>IF(ISBLANK($E$13),"N/A",IF(VALUE(MID($E$13,3,2))&lt;17,"N/A",IF(MID($M$12,4,3)&lt;="060","N/A","")))</f>
        <v>N/A</v>
      </c>
      <c r="BA55" s="172"/>
      <c r="BB55" s="173"/>
      <c r="BC55" s="171" t="s">
        <v>43</v>
      </c>
      <c r="BD55" s="172"/>
      <c r="BE55" s="173"/>
      <c r="BF55" s="174" t="str">
        <f>IF(ISBLANK($E$14),"N/A",IF(VALUE(MID($E$14,3,2))&lt;17,"N/A",IF(MID($M$14,4,3)&lt;="060","N/A","")))</f>
        <v>N/A</v>
      </c>
      <c r="BG55" s="172"/>
      <c r="BH55" s="173"/>
      <c r="BI55" s="171" t="s">
        <v>44</v>
      </c>
      <c r="BJ55" s="172"/>
      <c r="BK55" s="172"/>
      <c r="BL55" s="174" t="str">
        <f>IF(ISBLANK($E$15),"N/A",IF(VALUE(MID($E$15,3,2))&lt;17,"N/A",IF(MID($M$15,4,3)&lt;="060","N/A","")))</f>
        <v>N/A</v>
      </c>
      <c r="BM55" s="172"/>
      <c r="BN55" s="178"/>
      <c r="BO55" s="43"/>
      <c r="BP55" s="3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24.75" customHeight="1">
      <c r="A56" s="1"/>
      <c r="B56" s="294" t="s">
        <v>86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96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24.75" customHeight="1">
      <c r="A57" s="1"/>
      <c r="B57" s="44"/>
      <c r="C57" s="45"/>
      <c r="D57" s="203" t="s">
        <v>49</v>
      </c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8"/>
      <c r="P57" s="204"/>
      <c r="Q57" s="172"/>
      <c r="R57" s="173"/>
      <c r="S57" s="289" t="s">
        <v>37</v>
      </c>
      <c r="T57" s="172"/>
      <c r="U57" s="172"/>
      <c r="V57" s="174" t="s">
        <v>50</v>
      </c>
      <c r="W57" s="172"/>
      <c r="X57" s="173"/>
      <c r="Y57" s="289" t="s">
        <v>38</v>
      </c>
      <c r="Z57" s="172"/>
      <c r="AA57" s="172"/>
      <c r="AB57" s="174" t="s">
        <v>50</v>
      </c>
      <c r="AC57" s="172"/>
      <c r="AD57" s="173"/>
      <c r="AE57" s="289" t="s">
        <v>39</v>
      </c>
      <c r="AF57" s="172"/>
      <c r="AG57" s="172"/>
      <c r="AH57" s="174" t="s">
        <v>50</v>
      </c>
      <c r="AI57" s="172"/>
      <c r="AJ57" s="173"/>
      <c r="AK57" s="289" t="s">
        <v>40</v>
      </c>
      <c r="AL57" s="172"/>
      <c r="AM57" s="172"/>
      <c r="AN57" s="174" t="s">
        <v>50</v>
      </c>
      <c r="AO57" s="172"/>
      <c r="AP57" s="173"/>
      <c r="AQ57" s="289" t="s">
        <v>41</v>
      </c>
      <c r="AR57" s="172"/>
      <c r="AS57" s="172"/>
      <c r="AT57" s="174" t="str">
        <f>IF(ISBLANK($E$12),"N/A",IF(LEN($M$12)&gt;15,"N/A",IF(VALUE(MID($E$12,3,2))&lt;17,"N/A",IF(MID($M$12,4,3)&lt;="060","N/A",""))))</f>
        <v>N/A</v>
      </c>
      <c r="AU57" s="172"/>
      <c r="AV57" s="173"/>
      <c r="AW57" s="289" t="s">
        <v>42</v>
      </c>
      <c r="AX57" s="172"/>
      <c r="AY57" s="172"/>
      <c r="AZ57" s="174" t="str">
        <f>IF(ISBLANK($E$13),"N/A",IF(VALUE(MID($E$13,3,2))&lt;17,"N/A",IF(MID($M$12,4,3)&lt;="060","N/A","")))</f>
        <v>N/A</v>
      </c>
      <c r="BA57" s="172"/>
      <c r="BB57" s="173"/>
      <c r="BC57" s="289" t="s">
        <v>43</v>
      </c>
      <c r="BD57" s="172"/>
      <c r="BE57" s="172"/>
      <c r="BF57" s="174" t="str">
        <f>IF(ISBLANK($E$14),"N/A",IF(VALUE(MID($E$14,3,2))&lt;17,"N/A",IF(MID($M$14,4,3)&lt;="060","N/A","")))</f>
        <v>N/A</v>
      </c>
      <c r="BG57" s="172"/>
      <c r="BH57" s="173"/>
      <c r="BI57" s="289" t="s">
        <v>44</v>
      </c>
      <c r="BJ57" s="172"/>
      <c r="BK57" s="172"/>
      <c r="BL57" s="174" t="str">
        <f>IF(ISBLANK($E$15),"N/A",IF(VALUE(MID($E$15,3,2))&lt;17,"N/A",IF(MID($M$15,4,3)&lt;="060","N/A","")))</f>
        <v>N/A</v>
      </c>
      <c r="BM57" s="172"/>
      <c r="BN57" s="178"/>
      <c r="BO57" s="46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24.75" customHeight="1">
      <c r="A58" s="1"/>
      <c r="B58" s="211" t="s">
        <v>87</v>
      </c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3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24.75" customHeight="1">
      <c r="A59" s="1"/>
      <c r="B59" s="237" t="s">
        <v>88</v>
      </c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9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24.75" customHeight="1">
      <c r="A60" s="1"/>
      <c r="B60" s="237" t="s">
        <v>89</v>
      </c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9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24.75" customHeight="1">
      <c r="A61" s="1"/>
      <c r="B61" s="237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9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24.75" customHeight="1">
      <c r="A62" s="1"/>
      <c r="B62" s="237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9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24.75" customHeight="1">
      <c r="A63" s="1"/>
      <c r="B63" s="217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9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24.75" customHeight="1">
      <c r="A64" s="1"/>
      <c r="B64" s="220" t="s">
        <v>90</v>
      </c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1"/>
      <c r="BN64" s="221"/>
      <c r="BO64" s="222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24.75" customHeight="1">
      <c r="A65" s="1"/>
      <c r="B65" s="209"/>
      <c r="C65" s="178"/>
      <c r="D65" s="203" t="s">
        <v>49</v>
      </c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8"/>
      <c r="P65" s="204"/>
      <c r="Q65" s="172"/>
      <c r="R65" s="178"/>
      <c r="S65" s="189" t="s">
        <v>37</v>
      </c>
      <c r="T65" s="172"/>
      <c r="U65" s="173"/>
      <c r="V65" s="174" t="s">
        <v>50</v>
      </c>
      <c r="W65" s="172"/>
      <c r="X65" s="173"/>
      <c r="Y65" s="171" t="s">
        <v>38</v>
      </c>
      <c r="Z65" s="172"/>
      <c r="AA65" s="173"/>
      <c r="AB65" s="174" t="s">
        <v>50</v>
      </c>
      <c r="AC65" s="172"/>
      <c r="AD65" s="173"/>
      <c r="AE65" s="171" t="s">
        <v>39</v>
      </c>
      <c r="AF65" s="172"/>
      <c r="AG65" s="173"/>
      <c r="AH65" s="174" t="s">
        <v>50</v>
      </c>
      <c r="AI65" s="172"/>
      <c r="AJ65" s="173"/>
      <c r="AK65" s="171" t="s">
        <v>40</v>
      </c>
      <c r="AL65" s="172"/>
      <c r="AM65" s="173"/>
      <c r="AN65" s="174" t="s">
        <v>50</v>
      </c>
      <c r="AO65" s="172"/>
      <c r="AP65" s="173"/>
      <c r="AQ65" s="171" t="s">
        <v>41</v>
      </c>
      <c r="AR65" s="172"/>
      <c r="AS65" s="173"/>
      <c r="AT65" s="174" t="str">
        <f>IF(ISBLANK($E$12),"N/A",IF(MID($M$12,4,3)&lt;="060","N/A",""))</f>
        <v>N/A</v>
      </c>
      <c r="AU65" s="172"/>
      <c r="AV65" s="173"/>
      <c r="AW65" s="171" t="s">
        <v>42</v>
      </c>
      <c r="AX65" s="172"/>
      <c r="AY65" s="173"/>
      <c r="AZ65" s="174" t="str">
        <f>IF(ISBLANK($E$13),"N/A","")</f>
        <v>N/A</v>
      </c>
      <c r="BA65" s="172"/>
      <c r="BB65" s="173"/>
      <c r="BC65" s="171" t="s">
        <v>43</v>
      </c>
      <c r="BD65" s="172"/>
      <c r="BE65" s="173"/>
      <c r="BF65" s="174" t="str">
        <f>IF(ISBLANK($E$14),"N/A","")</f>
        <v>N/A</v>
      </c>
      <c r="BG65" s="172"/>
      <c r="BH65" s="173"/>
      <c r="BI65" s="171" t="s">
        <v>44</v>
      </c>
      <c r="BJ65" s="172"/>
      <c r="BK65" s="172"/>
      <c r="BL65" s="174" t="str">
        <f>IF(ISBLANK($E$15),"N/A","")</f>
        <v>N/A</v>
      </c>
      <c r="BM65" s="172"/>
      <c r="BN65" s="178"/>
      <c r="BO65" s="41"/>
      <c r="BP65" s="3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24.75" customHeight="1">
      <c r="A66" s="1"/>
      <c r="B66" s="235" t="s">
        <v>91</v>
      </c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2"/>
      <c r="BP66" s="3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24.75" customHeight="1">
      <c r="A67" s="1"/>
      <c r="B67" s="209"/>
      <c r="C67" s="172"/>
      <c r="D67" s="292" t="s">
        <v>49</v>
      </c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293"/>
      <c r="P67" s="187"/>
      <c r="Q67" s="172"/>
      <c r="R67" s="178"/>
      <c r="S67" s="189" t="s">
        <v>37</v>
      </c>
      <c r="T67" s="172"/>
      <c r="U67" s="173"/>
      <c r="V67" s="174" t="s">
        <v>50</v>
      </c>
      <c r="W67" s="172"/>
      <c r="X67" s="173"/>
      <c r="Y67" s="171" t="s">
        <v>38</v>
      </c>
      <c r="Z67" s="172"/>
      <c r="AA67" s="173"/>
      <c r="AB67" s="174" t="s">
        <v>50</v>
      </c>
      <c r="AC67" s="172"/>
      <c r="AD67" s="173"/>
      <c r="AE67" s="171" t="s">
        <v>39</v>
      </c>
      <c r="AF67" s="172"/>
      <c r="AG67" s="173"/>
      <c r="AH67" s="174" t="s">
        <v>50</v>
      </c>
      <c r="AI67" s="172"/>
      <c r="AJ67" s="173"/>
      <c r="AK67" s="171" t="s">
        <v>40</v>
      </c>
      <c r="AL67" s="172"/>
      <c r="AM67" s="173"/>
      <c r="AN67" s="174" t="s">
        <v>50</v>
      </c>
      <c r="AO67" s="172"/>
      <c r="AP67" s="173"/>
      <c r="AQ67" s="171" t="s">
        <v>41</v>
      </c>
      <c r="AR67" s="172"/>
      <c r="AS67" s="173"/>
      <c r="AT67" s="174" t="str">
        <f>IF(ISBLANK($E$12),"N/A",IF(MID($M$12,4,3)&lt;="060","N/A",""))</f>
        <v>N/A</v>
      </c>
      <c r="AU67" s="172"/>
      <c r="AV67" s="173"/>
      <c r="AW67" s="171" t="s">
        <v>42</v>
      </c>
      <c r="AX67" s="172"/>
      <c r="AY67" s="173"/>
      <c r="AZ67" s="174" t="str">
        <f>IF(ISBLANK($E$13),"N/A","")</f>
        <v>N/A</v>
      </c>
      <c r="BA67" s="172"/>
      <c r="BB67" s="173"/>
      <c r="BC67" s="171" t="s">
        <v>43</v>
      </c>
      <c r="BD67" s="172"/>
      <c r="BE67" s="173"/>
      <c r="BF67" s="174" t="str">
        <f>IF(ISBLANK($E$14),"N/A","")</f>
        <v>N/A</v>
      </c>
      <c r="BG67" s="172"/>
      <c r="BH67" s="173"/>
      <c r="BI67" s="171" t="s">
        <v>44</v>
      </c>
      <c r="BJ67" s="172"/>
      <c r="BK67" s="172"/>
      <c r="BL67" s="174" t="str">
        <f>IF(ISBLANK($E$15),"N/A","")</f>
        <v>N/A</v>
      </c>
      <c r="BM67" s="172"/>
      <c r="BN67" s="178"/>
      <c r="BO67" s="47"/>
      <c r="BP67" s="3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24.75" customHeight="1">
      <c r="A68" s="1"/>
      <c r="B68" s="200" t="s">
        <v>92</v>
      </c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2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24.75" customHeight="1">
      <c r="A69" s="1"/>
      <c r="B69" s="207"/>
      <c r="C69" s="178"/>
      <c r="D69" s="208" t="s">
        <v>55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8"/>
      <c r="P69" s="204"/>
      <c r="Q69" s="172"/>
      <c r="R69" s="178"/>
      <c r="S69" s="291" t="s">
        <v>37</v>
      </c>
      <c r="T69" s="183"/>
      <c r="U69" s="184"/>
      <c r="V69" s="174" t="s">
        <v>93</v>
      </c>
      <c r="W69" s="172"/>
      <c r="X69" s="173"/>
      <c r="Y69" s="186" t="s">
        <v>38</v>
      </c>
      <c r="Z69" s="183"/>
      <c r="AA69" s="184"/>
      <c r="AB69" s="174" t="s">
        <v>94</v>
      </c>
      <c r="AC69" s="172"/>
      <c r="AD69" s="173"/>
      <c r="AE69" s="186" t="s">
        <v>39</v>
      </c>
      <c r="AF69" s="183"/>
      <c r="AG69" s="184"/>
      <c r="AH69" s="174" t="s">
        <v>95</v>
      </c>
      <c r="AI69" s="172"/>
      <c r="AJ69" s="173"/>
      <c r="AK69" s="186" t="s">
        <v>40</v>
      </c>
      <c r="AL69" s="183"/>
      <c r="AM69" s="184"/>
      <c r="AN69" s="174" t="s">
        <v>96</v>
      </c>
      <c r="AO69" s="172"/>
      <c r="AP69" s="173"/>
      <c r="AQ69" s="171" t="s">
        <v>41</v>
      </c>
      <c r="AR69" s="172"/>
      <c r="AS69" s="173"/>
      <c r="AT69" s="174" t="str">
        <f>IF(ISBLANK($E$12),"N/A",IF(MID($M$12,4,3)&lt;="060","N/A",""))</f>
        <v>N/A</v>
      </c>
      <c r="AU69" s="172"/>
      <c r="AV69" s="173"/>
      <c r="AW69" s="171" t="s">
        <v>42</v>
      </c>
      <c r="AX69" s="172"/>
      <c r="AY69" s="173"/>
      <c r="AZ69" s="174" t="str">
        <f>IF(ISBLANK($E$13),"N/A","")</f>
        <v>N/A</v>
      </c>
      <c r="BA69" s="172"/>
      <c r="BB69" s="173"/>
      <c r="BC69" s="171" t="s">
        <v>43</v>
      </c>
      <c r="BD69" s="172"/>
      <c r="BE69" s="173"/>
      <c r="BF69" s="174" t="str">
        <f>IF(ISBLANK($E$14),"N/A","")</f>
        <v>N/A</v>
      </c>
      <c r="BG69" s="172"/>
      <c r="BH69" s="173"/>
      <c r="BI69" s="171" t="s">
        <v>44</v>
      </c>
      <c r="BJ69" s="172"/>
      <c r="BK69" s="172"/>
      <c r="BL69" s="174" t="str">
        <f>IF(ISBLANK($E$15),"N/A","")</f>
        <v>N/A</v>
      </c>
      <c r="BM69" s="172"/>
      <c r="BN69" s="178"/>
      <c r="BO69" s="11"/>
      <c r="BP69" s="1"/>
      <c r="BQ69" s="36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24.75" customHeight="1">
      <c r="A70" s="1"/>
      <c r="B70" s="185" t="s">
        <v>97</v>
      </c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24.75" customHeight="1">
      <c r="A71" s="1"/>
      <c r="B71" s="209"/>
      <c r="C71" s="178"/>
      <c r="D71" s="203" t="s">
        <v>49</v>
      </c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8"/>
      <c r="P71" s="204"/>
      <c r="Q71" s="172"/>
      <c r="R71" s="178"/>
      <c r="S71" s="189" t="s">
        <v>37</v>
      </c>
      <c r="T71" s="172"/>
      <c r="U71" s="173"/>
      <c r="V71" s="174" t="s">
        <v>50</v>
      </c>
      <c r="W71" s="172"/>
      <c r="X71" s="173"/>
      <c r="Y71" s="171" t="s">
        <v>38</v>
      </c>
      <c r="Z71" s="172"/>
      <c r="AA71" s="173"/>
      <c r="AB71" s="174" t="s">
        <v>50</v>
      </c>
      <c r="AC71" s="172"/>
      <c r="AD71" s="173"/>
      <c r="AE71" s="171" t="s">
        <v>39</v>
      </c>
      <c r="AF71" s="172"/>
      <c r="AG71" s="173"/>
      <c r="AH71" s="174" t="s">
        <v>50</v>
      </c>
      <c r="AI71" s="172"/>
      <c r="AJ71" s="173"/>
      <c r="AK71" s="171" t="s">
        <v>40</v>
      </c>
      <c r="AL71" s="172"/>
      <c r="AM71" s="173"/>
      <c r="AN71" s="174" t="s">
        <v>50</v>
      </c>
      <c r="AO71" s="172"/>
      <c r="AP71" s="173"/>
      <c r="AQ71" s="171" t="s">
        <v>41</v>
      </c>
      <c r="AR71" s="172"/>
      <c r="AS71" s="173"/>
      <c r="AT71" s="174" t="s">
        <v>50</v>
      </c>
      <c r="AU71" s="172"/>
      <c r="AV71" s="173"/>
      <c r="AW71" s="171" t="s">
        <v>42</v>
      </c>
      <c r="AX71" s="172"/>
      <c r="AY71" s="173"/>
      <c r="AZ71" s="174" t="str">
        <f>IF(ISBLANK($E$13),"N/A","")</f>
        <v>N/A</v>
      </c>
      <c r="BA71" s="172"/>
      <c r="BB71" s="173"/>
      <c r="BC71" s="171" t="s">
        <v>43</v>
      </c>
      <c r="BD71" s="172"/>
      <c r="BE71" s="173"/>
      <c r="BF71" s="174" t="str">
        <f>IF(ISBLANK($E$14),"N/A","")</f>
        <v>N/A</v>
      </c>
      <c r="BG71" s="172"/>
      <c r="BH71" s="173"/>
      <c r="BI71" s="171" t="s">
        <v>44</v>
      </c>
      <c r="BJ71" s="172"/>
      <c r="BK71" s="172"/>
      <c r="BL71" s="174" t="str">
        <f>IF(ISBLANK($E$15),"N/A","")</f>
        <v>N/A</v>
      </c>
      <c r="BM71" s="172"/>
      <c r="BN71" s="178"/>
      <c r="BO71" s="41"/>
      <c r="BP71" s="3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24.75" customHeight="1">
      <c r="A72" s="1"/>
      <c r="B72" s="200" t="s">
        <v>98</v>
      </c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2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24.75" customHeight="1">
      <c r="A73" s="1"/>
      <c r="B73" s="209"/>
      <c r="C73" s="178"/>
      <c r="D73" s="226" t="s">
        <v>58</v>
      </c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8"/>
      <c r="P73" s="204"/>
      <c r="Q73" s="172"/>
      <c r="R73" s="178"/>
      <c r="S73" s="189" t="s">
        <v>37</v>
      </c>
      <c r="T73" s="172"/>
      <c r="U73" s="173"/>
      <c r="V73" s="174" t="s">
        <v>50</v>
      </c>
      <c r="W73" s="172"/>
      <c r="X73" s="173"/>
      <c r="Y73" s="171" t="s">
        <v>38</v>
      </c>
      <c r="Z73" s="172"/>
      <c r="AA73" s="173"/>
      <c r="AB73" s="174">
        <v>12.5</v>
      </c>
      <c r="AC73" s="172"/>
      <c r="AD73" s="173"/>
      <c r="AE73" s="171" t="s">
        <v>39</v>
      </c>
      <c r="AF73" s="172"/>
      <c r="AG73" s="173"/>
      <c r="AH73" s="174" t="s">
        <v>50</v>
      </c>
      <c r="AI73" s="172"/>
      <c r="AJ73" s="173"/>
      <c r="AK73" s="171" t="s">
        <v>40</v>
      </c>
      <c r="AL73" s="172"/>
      <c r="AM73" s="173"/>
      <c r="AN73" s="174" t="s">
        <v>50</v>
      </c>
      <c r="AO73" s="172"/>
      <c r="AP73" s="173"/>
      <c r="AQ73" s="171" t="s">
        <v>41</v>
      </c>
      <c r="AR73" s="172"/>
      <c r="AS73" s="173"/>
      <c r="AT73" s="174">
        <v>5</v>
      </c>
      <c r="AU73" s="172"/>
      <c r="AV73" s="173"/>
      <c r="AW73" s="171" t="s">
        <v>42</v>
      </c>
      <c r="AX73" s="172"/>
      <c r="AY73" s="173"/>
      <c r="AZ73" s="174" t="str">
        <f>IF(ISBLANK($E$13),"N/A","")</f>
        <v>N/A</v>
      </c>
      <c r="BA73" s="172"/>
      <c r="BB73" s="173"/>
      <c r="BC73" s="171" t="s">
        <v>43</v>
      </c>
      <c r="BD73" s="172"/>
      <c r="BE73" s="173"/>
      <c r="BF73" s="174" t="str">
        <f>IF(ISBLANK($E$14),"N/A","")</f>
        <v>N/A</v>
      </c>
      <c r="BG73" s="172"/>
      <c r="BH73" s="173"/>
      <c r="BI73" s="171" t="s">
        <v>44</v>
      </c>
      <c r="BJ73" s="172"/>
      <c r="BK73" s="172"/>
      <c r="BL73" s="174" t="str">
        <f>IF(ISBLANK($E$15),"N/A","")</f>
        <v>N/A</v>
      </c>
      <c r="BM73" s="172"/>
      <c r="BN73" s="178"/>
      <c r="BO73" s="41"/>
      <c r="BP73" s="1"/>
      <c r="BQ73" s="36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24.75" customHeight="1">
      <c r="A74" s="1"/>
      <c r="B74" s="200" t="s">
        <v>99</v>
      </c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1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24.75" customHeight="1">
      <c r="A75" s="1"/>
      <c r="B75" s="209"/>
      <c r="C75" s="178"/>
      <c r="D75" s="203" t="s">
        <v>49</v>
      </c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8"/>
      <c r="P75" s="204"/>
      <c r="Q75" s="172"/>
      <c r="R75" s="178"/>
      <c r="S75" s="189" t="s">
        <v>37</v>
      </c>
      <c r="T75" s="172"/>
      <c r="U75" s="173"/>
      <c r="V75" s="174" t="s">
        <v>50</v>
      </c>
      <c r="W75" s="172"/>
      <c r="X75" s="173"/>
      <c r="Y75" s="171" t="s">
        <v>38</v>
      </c>
      <c r="Z75" s="172"/>
      <c r="AA75" s="173"/>
      <c r="AB75" s="174" t="s">
        <v>50</v>
      </c>
      <c r="AC75" s="172"/>
      <c r="AD75" s="173"/>
      <c r="AE75" s="171" t="s">
        <v>39</v>
      </c>
      <c r="AF75" s="172"/>
      <c r="AG75" s="173"/>
      <c r="AH75" s="174" t="s">
        <v>50</v>
      </c>
      <c r="AI75" s="172"/>
      <c r="AJ75" s="173"/>
      <c r="AK75" s="171" t="s">
        <v>40</v>
      </c>
      <c r="AL75" s="172"/>
      <c r="AM75" s="173"/>
      <c r="AN75" s="174" t="s">
        <v>50</v>
      </c>
      <c r="AO75" s="172"/>
      <c r="AP75" s="173"/>
      <c r="AQ75" s="171" t="s">
        <v>41</v>
      </c>
      <c r="AR75" s="172"/>
      <c r="AS75" s="173"/>
      <c r="AT75" s="174" t="s">
        <v>50</v>
      </c>
      <c r="AU75" s="172"/>
      <c r="AV75" s="173"/>
      <c r="AW75" s="171" t="s">
        <v>42</v>
      </c>
      <c r="AX75" s="172"/>
      <c r="AY75" s="173"/>
      <c r="AZ75" s="174" t="str">
        <f>IF(ISBLANK($E$13),"N/A","")</f>
        <v>N/A</v>
      </c>
      <c r="BA75" s="172"/>
      <c r="BB75" s="173"/>
      <c r="BC75" s="171" t="s">
        <v>43</v>
      </c>
      <c r="BD75" s="172"/>
      <c r="BE75" s="173"/>
      <c r="BF75" s="174" t="str">
        <f>IF(ISBLANK($E$14),"N/A","")</f>
        <v>N/A</v>
      </c>
      <c r="BG75" s="172"/>
      <c r="BH75" s="173"/>
      <c r="BI75" s="171" t="s">
        <v>44</v>
      </c>
      <c r="BJ75" s="172"/>
      <c r="BK75" s="172"/>
      <c r="BL75" s="174" t="str">
        <f>IF(ISBLANK($E$15),"N/A","")</f>
        <v>N/A</v>
      </c>
      <c r="BM75" s="172"/>
      <c r="BN75" s="178"/>
      <c r="BO75" s="41"/>
      <c r="BP75" s="1"/>
      <c r="BQ75" s="36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24.75" customHeight="1">
      <c r="A76" s="1"/>
      <c r="B76" s="200" t="s">
        <v>100</v>
      </c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2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24.75" customHeight="1">
      <c r="A77" s="1"/>
      <c r="B77" s="207"/>
      <c r="C77" s="178"/>
      <c r="D77" s="210" t="s">
        <v>101</v>
      </c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8"/>
      <c r="P77" s="187"/>
      <c r="Q77" s="172"/>
      <c r="R77" s="178"/>
      <c r="S77" s="189" t="s">
        <v>37</v>
      </c>
      <c r="T77" s="172"/>
      <c r="U77" s="173"/>
      <c r="V77" s="174" t="s">
        <v>50</v>
      </c>
      <c r="W77" s="172"/>
      <c r="X77" s="173"/>
      <c r="Y77" s="171" t="s">
        <v>38</v>
      </c>
      <c r="Z77" s="172"/>
      <c r="AA77" s="173"/>
      <c r="AB77" s="174" t="s">
        <v>50</v>
      </c>
      <c r="AC77" s="172"/>
      <c r="AD77" s="173"/>
      <c r="AE77" s="171" t="s">
        <v>39</v>
      </c>
      <c r="AF77" s="172"/>
      <c r="AG77" s="173"/>
      <c r="AH77" s="174" t="s">
        <v>50</v>
      </c>
      <c r="AI77" s="172"/>
      <c r="AJ77" s="173"/>
      <c r="AK77" s="171" t="s">
        <v>40</v>
      </c>
      <c r="AL77" s="172"/>
      <c r="AM77" s="173"/>
      <c r="AN77" s="174" t="s">
        <v>50</v>
      </c>
      <c r="AO77" s="172"/>
      <c r="AP77" s="173"/>
      <c r="AQ77" s="171" t="s">
        <v>41</v>
      </c>
      <c r="AR77" s="172"/>
      <c r="AS77" s="173"/>
      <c r="AT77" s="174" t="s">
        <v>50</v>
      </c>
      <c r="AU77" s="172"/>
      <c r="AV77" s="173"/>
      <c r="AW77" s="171" t="s">
        <v>42</v>
      </c>
      <c r="AX77" s="172"/>
      <c r="AY77" s="173"/>
      <c r="AZ77" s="174" t="str">
        <f>IF(ISBLANK($E$13),"N/A",IF(MID($M$13,4,3)&lt;="072","N/A",IF(MID($M$13,4,3)&gt;"150","N/A","")))</f>
        <v>N/A</v>
      </c>
      <c r="BA77" s="172"/>
      <c r="BB77" s="173"/>
      <c r="BC77" s="171" t="s">
        <v>43</v>
      </c>
      <c r="BD77" s="172"/>
      <c r="BE77" s="173"/>
      <c r="BF77" s="174" t="str">
        <f>IF(ISBLANK($E$14),"N/A",IF(MID($M$14,4,3)&lt;="072","N/A",IF(MID($M$14,4,3)&gt;"150","N/A","")))</f>
        <v>N/A</v>
      </c>
      <c r="BG77" s="172"/>
      <c r="BH77" s="173"/>
      <c r="BI77" s="171" t="s">
        <v>44</v>
      </c>
      <c r="BJ77" s="172"/>
      <c r="BK77" s="172"/>
      <c r="BL77" s="174" t="str">
        <f>IF(ISBLANK($E$15),"N/A",IF(MID($M$15,4,3)&lt;="072","N/A",IF(MID($M$15,4,3)&gt;"150","N/A","")))</f>
        <v>N/A</v>
      </c>
      <c r="BM77" s="172"/>
      <c r="BN77" s="178"/>
      <c r="BO77" s="41"/>
      <c r="BP77" s="1"/>
      <c r="BQ77" s="36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24.75" customHeight="1">
      <c r="A78" s="1"/>
      <c r="B78" s="200" t="s">
        <v>102</v>
      </c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2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24.75" customHeight="1">
      <c r="A79" s="1"/>
      <c r="B79" s="207"/>
      <c r="C79" s="178"/>
      <c r="D79" s="210" t="s">
        <v>101</v>
      </c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8"/>
      <c r="P79" s="187"/>
      <c r="Q79" s="172"/>
      <c r="R79" s="178"/>
      <c r="S79" s="189" t="s">
        <v>37</v>
      </c>
      <c r="T79" s="172"/>
      <c r="U79" s="173"/>
      <c r="V79" s="174" t="s">
        <v>50</v>
      </c>
      <c r="W79" s="172"/>
      <c r="X79" s="173"/>
      <c r="Y79" s="171" t="s">
        <v>38</v>
      </c>
      <c r="Z79" s="172"/>
      <c r="AA79" s="173"/>
      <c r="AB79" s="174" t="s">
        <v>50</v>
      </c>
      <c r="AC79" s="172"/>
      <c r="AD79" s="173"/>
      <c r="AE79" s="171" t="s">
        <v>39</v>
      </c>
      <c r="AF79" s="172"/>
      <c r="AG79" s="173"/>
      <c r="AH79" s="174" t="s">
        <v>50</v>
      </c>
      <c r="AI79" s="172"/>
      <c r="AJ79" s="173"/>
      <c r="AK79" s="171" t="s">
        <v>40</v>
      </c>
      <c r="AL79" s="172"/>
      <c r="AM79" s="173"/>
      <c r="AN79" s="174" t="s">
        <v>50</v>
      </c>
      <c r="AO79" s="172"/>
      <c r="AP79" s="173"/>
      <c r="AQ79" s="171" t="s">
        <v>41</v>
      </c>
      <c r="AR79" s="172"/>
      <c r="AS79" s="173"/>
      <c r="AT79" s="174" t="s">
        <v>50</v>
      </c>
      <c r="AU79" s="172"/>
      <c r="AV79" s="173"/>
      <c r="AW79" s="171" t="s">
        <v>42</v>
      </c>
      <c r="AX79" s="172"/>
      <c r="AY79" s="173"/>
      <c r="AZ79" s="174" t="str">
        <f>IF(ISBLANK($E$13),"N/A","")</f>
        <v>N/A</v>
      </c>
      <c r="BA79" s="172"/>
      <c r="BB79" s="173"/>
      <c r="BC79" s="171" t="s">
        <v>43</v>
      </c>
      <c r="BD79" s="172"/>
      <c r="BE79" s="173"/>
      <c r="BF79" s="174" t="str">
        <f>IF(ISBLANK($E$14),"N/A","")</f>
        <v>N/A</v>
      </c>
      <c r="BG79" s="172"/>
      <c r="BH79" s="173"/>
      <c r="BI79" s="171" t="s">
        <v>44</v>
      </c>
      <c r="BJ79" s="172"/>
      <c r="BK79" s="172"/>
      <c r="BL79" s="174" t="str">
        <f>IF(ISBLANK($E$15),"N/A","")</f>
        <v>N/A</v>
      </c>
      <c r="BM79" s="172"/>
      <c r="BN79" s="178"/>
      <c r="BO79" s="43"/>
      <c r="BP79" s="1"/>
      <c r="BQ79" s="36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24.75" customHeight="1">
      <c r="A80" s="1"/>
      <c r="B80" s="211" t="s">
        <v>103</v>
      </c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3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24.75" customHeight="1">
      <c r="A81" s="1"/>
      <c r="B81" s="214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6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24.75" customHeight="1">
      <c r="A82" s="1"/>
      <c r="B82" s="267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9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24.75" customHeight="1">
      <c r="A83" s="1"/>
      <c r="B83" s="237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9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24.75" customHeight="1">
      <c r="A84" s="1"/>
      <c r="B84" s="237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9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24.75" customHeight="1">
      <c r="A85" s="1"/>
      <c r="B85" s="217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9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24.75" customHeight="1">
      <c r="A86" s="1"/>
      <c r="B86" s="220" t="s">
        <v>104</v>
      </c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1"/>
      <c r="BN86" s="221"/>
      <c r="BO86" s="222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24.75" customHeight="1">
      <c r="A87" s="1"/>
      <c r="B87" s="209"/>
      <c r="C87" s="178"/>
      <c r="D87" s="210" t="s">
        <v>101</v>
      </c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8"/>
      <c r="P87" s="187"/>
      <c r="Q87" s="172"/>
      <c r="R87" s="178"/>
      <c r="S87" s="189" t="s">
        <v>37</v>
      </c>
      <c r="T87" s="172"/>
      <c r="U87" s="173"/>
      <c r="V87" s="174" t="s">
        <v>50</v>
      </c>
      <c r="W87" s="172"/>
      <c r="X87" s="173"/>
      <c r="Y87" s="171" t="s">
        <v>38</v>
      </c>
      <c r="Z87" s="172"/>
      <c r="AA87" s="173"/>
      <c r="AB87" s="174" t="s">
        <v>50</v>
      </c>
      <c r="AC87" s="172"/>
      <c r="AD87" s="173"/>
      <c r="AE87" s="171" t="s">
        <v>39</v>
      </c>
      <c r="AF87" s="172"/>
      <c r="AG87" s="173"/>
      <c r="AH87" s="174" t="s">
        <v>50</v>
      </c>
      <c r="AI87" s="172"/>
      <c r="AJ87" s="173"/>
      <c r="AK87" s="171" t="s">
        <v>40</v>
      </c>
      <c r="AL87" s="172"/>
      <c r="AM87" s="173"/>
      <c r="AN87" s="174" t="s">
        <v>50</v>
      </c>
      <c r="AO87" s="172"/>
      <c r="AP87" s="173"/>
      <c r="AQ87" s="171" t="s">
        <v>41</v>
      </c>
      <c r="AR87" s="172"/>
      <c r="AS87" s="173"/>
      <c r="AT87" s="174" t="s">
        <v>50</v>
      </c>
      <c r="AU87" s="172"/>
      <c r="AV87" s="173"/>
      <c r="AW87" s="171" t="s">
        <v>42</v>
      </c>
      <c r="AX87" s="172"/>
      <c r="AY87" s="173"/>
      <c r="AZ87" s="174" t="str">
        <f>IF(ISBLANK($E$13),"N/A","")</f>
        <v>N/A</v>
      </c>
      <c r="BA87" s="172"/>
      <c r="BB87" s="173"/>
      <c r="BC87" s="171" t="s">
        <v>43</v>
      </c>
      <c r="BD87" s="172"/>
      <c r="BE87" s="173"/>
      <c r="BF87" s="174" t="str">
        <f>IF(ISBLANK($E$14),"N/A","")</f>
        <v>N/A</v>
      </c>
      <c r="BG87" s="172"/>
      <c r="BH87" s="173"/>
      <c r="BI87" s="171" t="s">
        <v>44</v>
      </c>
      <c r="BJ87" s="172"/>
      <c r="BK87" s="172"/>
      <c r="BL87" s="174" t="str">
        <f>IF(ISBLANK($E$15),"N/A","")</f>
        <v>N/A</v>
      </c>
      <c r="BM87" s="172"/>
      <c r="BN87" s="178"/>
      <c r="BO87" s="41"/>
      <c r="BP87" s="1"/>
      <c r="BQ87" s="36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24.75" customHeight="1">
      <c r="A88" s="1"/>
      <c r="B88" s="200" t="s">
        <v>105</v>
      </c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2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24.75" customHeight="1">
      <c r="A89" s="1"/>
      <c r="B89" s="209"/>
      <c r="C89" s="178"/>
      <c r="D89" s="210" t="s">
        <v>101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8"/>
      <c r="P89" s="187"/>
      <c r="Q89" s="172"/>
      <c r="R89" s="178"/>
      <c r="S89" s="189" t="s">
        <v>37</v>
      </c>
      <c r="T89" s="172"/>
      <c r="U89" s="173"/>
      <c r="V89" s="174" t="s">
        <v>50</v>
      </c>
      <c r="W89" s="172"/>
      <c r="X89" s="173"/>
      <c r="Y89" s="171" t="s">
        <v>38</v>
      </c>
      <c r="Z89" s="172"/>
      <c r="AA89" s="173"/>
      <c r="AB89" s="174" t="s">
        <v>50</v>
      </c>
      <c r="AC89" s="172"/>
      <c r="AD89" s="173"/>
      <c r="AE89" s="171" t="s">
        <v>39</v>
      </c>
      <c r="AF89" s="172"/>
      <c r="AG89" s="173"/>
      <c r="AH89" s="174" t="s">
        <v>50</v>
      </c>
      <c r="AI89" s="172"/>
      <c r="AJ89" s="173"/>
      <c r="AK89" s="171" t="s">
        <v>40</v>
      </c>
      <c r="AL89" s="172"/>
      <c r="AM89" s="173"/>
      <c r="AN89" s="174" t="s">
        <v>50</v>
      </c>
      <c r="AO89" s="172"/>
      <c r="AP89" s="173"/>
      <c r="AQ89" s="171" t="s">
        <v>41</v>
      </c>
      <c r="AR89" s="172"/>
      <c r="AS89" s="173"/>
      <c r="AT89" s="174" t="s">
        <v>50</v>
      </c>
      <c r="AU89" s="172"/>
      <c r="AV89" s="173"/>
      <c r="AW89" s="171" t="s">
        <v>42</v>
      </c>
      <c r="AX89" s="172"/>
      <c r="AY89" s="173"/>
      <c r="AZ89" s="174" t="str">
        <f>IF(ISBLANK($E$13),"N/A","")</f>
        <v>N/A</v>
      </c>
      <c r="BA89" s="172"/>
      <c r="BB89" s="173"/>
      <c r="BC89" s="171" t="s">
        <v>43</v>
      </c>
      <c r="BD89" s="172"/>
      <c r="BE89" s="173"/>
      <c r="BF89" s="174" t="str">
        <f>IF(ISBLANK($E$14),"N/A","")</f>
        <v>N/A</v>
      </c>
      <c r="BG89" s="172"/>
      <c r="BH89" s="173"/>
      <c r="BI89" s="171" t="s">
        <v>44</v>
      </c>
      <c r="BJ89" s="172"/>
      <c r="BK89" s="172"/>
      <c r="BL89" s="174" t="str">
        <f>IF(ISBLANK($E$15),"N/A","")</f>
        <v>N/A</v>
      </c>
      <c r="BM89" s="172"/>
      <c r="BN89" s="178"/>
      <c r="BO89" s="41"/>
      <c r="BP89" s="1"/>
      <c r="BQ89" s="36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24.75" customHeight="1">
      <c r="A90" s="1"/>
      <c r="B90" s="200" t="s">
        <v>106</v>
      </c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2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24.75" customHeight="1">
      <c r="A91" s="1"/>
      <c r="B91" s="209"/>
      <c r="C91" s="178"/>
      <c r="D91" s="208" t="s">
        <v>55</v>
      </c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8"/>
      <c r="P91" s="187"/>
      <c r="Q91" s="172"/>
      <c r="R91" s="178"/>
      <c r="S91" s="189" t="s">
        <v>37</v>
      </c>
      <c r="T91" s="172"/>
      <c r="U91" s="173"/>
      <c r="V91" s="174" t="s">
        <v>50</v>
      </c>
      <c r="W91" s="172"/>
      <c r="X91" s="173"/>
      <c r="Y91" s="171" t="s">
        <v>38</v>
      </c>
      <c r="Z91" s="172"/>
      <c r="AA91" s="173"/>
      <c r="AB91" s="174" t="s">
        <v>50</v>
      </c>
      <c r="AC91" s="172"/>
      <c r="AD91" s="173"/>
      <c r="AE91" s="171" t="s">
        <v>39</v>
      </c>
      <c r="AF91" s="172"/>
      <c r="AG91" s="173"/>
      <c r="AH91" s="206" t="s">
        <v>50</v>
      </c>
      <c r="AI91" s="172"/>
      <c r="AJ91" s="173"/>
      <c r="AK91" s="171" t="s">
        <v>40</v>
      </c>
      <c r="AL91" s="172"/>
      <c r="AM91" s="173"/>
      <c r="AN91" s="174" t="s">
        <v>50</v>
      </c>
      <c r="AO91" s="172"/>
      <c r="AP91" s="173"/>
      <c r="AQ91" s="171" t="s">
        <v>41</v>
      </c>
      <c r="AR91" s="172"/>
      <c r="AS91" s="173"/>
      <c r="AT91" s="174" t="s">
        <v>50</v>
      </c>
      <c r="AU91" s="172"/>
      <c r="AV91" s="173"/>
      <c r="AW91" s="171" t="s">
        <v>42</v>
      </c>
      <c r="AX91" s="172"/>
      <c r="AY91" s="173"/>
      <c r="AZ91" s="174" t="str">
        <f>IF(ISBLANK($E$13),"N/A","")</f>
        <v>N/A</v>
      </c>
      <c r="BA91" s="172"/>
      <c r="BB91" s="173"/>
      <c r="BC91" s="171" t="s">
        <v>43</v>
      </c>
      <c r="BD91" s="172"/>
      <c r="BE91" s="173"/>
      <c r="BF91" s="174" t="str">
        <f>IF(ISBLANK($E$14),"N/A","")</f>
        <v>N/A</v>
      </c>
      <c r="BG91" s="172"/>
      <c r="BH91" s="173"/>
      <c r="BI91" s="171" t="s">
        <v>44</v>
      </c>
      <c r="BJ91" s="172"/>
      <c r="BK91" s="172"/>
      <c r="BL91" s="174" t="str">
        <f>IF(ISBLANK($E$15),"N/A","")</f>
        <v>N/A</v>
      </c>
      <c r="BM91" s="172"/>
      <c r="BN91" s="178"/>
      <c r="BO91" s="41"/>
      <c r="BP91" s="1"/>
      <c r="BQ91" s="36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24.75" customHeight="1">
      <c r="A92" s="1"/>
      <c r="B92" s="48" t="s">
        <v>107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24.75" customHeight="1">
      <c r="A93" s="1"/>
      <c r="B93" s="209"/>
      <c r="C93" s="178"/>
      <c r="D93" s="210" t="s">
        <v>101</v>
      </c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8"/>
      <c r="P93" s="187"/>
      <c r="Q93" s="172"/>
      <c r="R93" s="178"/>
      <c r="S93" s="189" t="s">
        <v>37</v>
      </c>
      <c r="T93" s="172"/>
      <c r="U93" s="173"/>
      <c r="V93" s="174">
        <v>10</v>
      </c>
      <c r="W93" s="172"/>
      <c r="X93" s="173"/>
      <c r="Y93" s="171" t="s">
        <v>38</v>
      </c>
      <c r="Z93" s="172"/>
      <c r="AA93" s="173"/>
      <c r="AB93" s="174">
        <v>12.5</v>
      </c>
      <c r="AC93" s="172"/>
      <c r="AD93" s="173"/>
      <c r="AE93" s="171" t="s">
        <v>39</v>
      </c>
      <c r="AF93" s="172"/>
      <c r="AG93" s="173"/>
      <c r="AH93" s="174">
        <v>8.5</v>
      </c>
      <c r="AI93" s="172"/>
      <c r="AJ93" s="173"/>
      <c r="AK93" s="171" t="s">
        <v>40</v>
      </c>
      <c r="AL93" s="172"/>
      <c r="AM93" s="173"/>
      <c r="AN93" s="174">
        <v>7.5</v>
      </c>
      <c r="AO93" s="172"/>
      <c r="AP93" s="173"/>
      <c r="AQ93" s="171" t="s">
        <v>41</v>
      </c>
      <c r="AR93" s="172"/>
      <c r="AS93" s="173"/>
      <c r="AT93" s="174">
        <v>5</v>
      </c>
      <c r="AU93" s="172"/>
      <c r="AV93" s="173"/>
      <c r="AW93" s="171" t="s">
        <v>42</v>
      </c>
      <c r="AX93" s="172"/>
      <c r="AY93" s="173"/>
      <c r="AZ93" s="174" t="str">
        <f>IF(ISBLANK($E$13),"N/A","")</f>
        <v>N/A</v>
      </c>
      <c r="BA93" s="172"/>
      <c r="BB93" s="173"/>
      <c r="BC93" s="171" t="s">
        <v>43</v>
      </c>
      <c r="BD93" s="172"/>
      <c r="BE93" s="173"/>
      <c r="BF93" s="174" t="str">
        <f>IF(ISBLANK($E$14),"N/A","")</f>
        <v>N/A</v>
      </c>
      <c r="BG93" s="172"/>
      <c r="BH93" s="173"/>
      <c r="BI93" s="171" t="s">
        <v>44</v>
      </c>
      <c r="BJ93" s="172"/>
      <c r="BK93" s="172"/>
      <c r="BL93" s="174" t="str">
        <f>IF(ISBLANK($E$15),"N/A","")</f>
        <v>N/A</v>
      </c>
      <c r="BM93" s="172"/>
      <c r="BN93" s="178"/>
      <c r="BO93" s="41"/>
      <c r="BP93" s="1"/>
      <c r="BQ93" s="36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24.75" customHeight="1">
      <c r="A94" s="1"/>
      <c r="B94" s="200" t="s">
        <v>108</v>
      </c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2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24.75" customHeight="1">
      <c r="A95" s="1"/>
      <c r="B95" s="209"/>
      <c r="C95" s="178"/>
      <c r="D95" s="226" t="s">
        <v>58</v>
      </c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8"/>
      <c r="P95" s="187"/>
      <c r="Q95" s="172"/>
      <c r="R95" s="178"/>
      <c r="S95" s="189" t="s">
        <v>37</v>
      </c>
      <c r="T95" s="172"/>
      <c r="U95" s="173"/>
      <c r="V95" s="174">
        <v>10</v>
      </c>
      <c r="W95" s="172"/>
      <c r="X95" s="173"/>
      <c r="Y95" s="171" t="s">
        <v>38</v>
      </c>
      <c r="Z95" s="172"/>
      <c r="AA95" s="173"/>
      <c r="AB95" s="174">
        <v>12.5</v>
      </c>
      <c r="AC95" s="172"/>
      <c r="AD95" s="173"/>
      <c r="AE95" s="171" t="s">
        <v>39</v>
      </c>
      <c r="AF95" s="172"/>
      <c r="AG95" s="173"/>
      <c r="AH95" s="174" t="s">
        <v>50</v>
      </c>
      <c r="AI95" s="172"/>
      <c r="AJ95" s="173"/>
      <c r="AK95" s="171" t="s">
        <v>40</v>
      </c>
      <c r="AL95" s="172"/>
      <c r="AM95" s="173"/>
      <c r="AN95" s="174" t="s">
        <v>50</v>
      </c>
      <c r="AO95" s="172"/>
      <c r="AP95" s="173"/>
      <c r="AQ95" s="171" t="s">
        <v>41</v>
      </c>
      <c r="AR95" s="172"/>
      <c r="AS95" s="173"/>
      <c r="AT95" s="174" t="s">
        <v>50</v>
      </c>
      <c r="AU95" s="172"/>
      <c r="AV95" s="173"/>
      <c r="AW95" s="171" t="s">
        <v>42</v>
      </c>
      <c r="AX95" s="172"/>
      <c r="AY95" s="173"/>
      <c r="AZ95" s="174" t="str">
        <f>IF(ISBLANK($E$13),"N/A","")</f>
        <v>N/A</v>
      </c>
      <c r="BA95" s="172"/>
      <c r="BB95" s="173"/>
      <c r="BC95" s="171" t="s">
        <v>43</v>
      </c>
      <c r="BD95" s="172"/>
      <c r="BE95" s="173"/>
      <c r="BF95" s="174" t="str">
        <f>IF(ISBLANK($E$14),"N/A","")</f>
        <v>N/A</v>
      </c>
      <c r="BG95" s="172"/>
      <c r="BH95" s="173"/>
      <c r="BI95" s="171" t="s">
        <v>44</v>
      </c>
      <c r="BJ95" s="172"/>
      <c r="BK95" s="172"/>
      <c r="BL95" s="174" t="str">
        <f>IF(ISBLANK($E$15),"N/A","")</f>
        <v>N/A</v>
      </c>
      <c r="BM95" s="172"/>
      <c r="BN95" s="178"/>
      <c r="BO95" s="41"/>
      <c r="BP95" s="1"/>
      <c r="BQ95" s="36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24.75" customHeight="1">
      <c r="A96" s="1"/>
      <c r="B96" s="200" t="s">
        <v>109</v>
      </c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2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24.75" customHeight="1">
      <c r="A97" s="1"/>
      <c r="B97" s="207"/>
      <c r="C97" s="178"/>
      <c r="D97" s="210" t="s">
        <v>101</v>
      </c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8"/>
      <c r="P97" s="187"/>
      <c r="Q97" s="172"/>
      <c r="R97" s="178"/>
      <c r="S97" s="189" t="s">
        <v>37</v>
      </c>
      <c r="T97" s="172"/>
      <c r="U97" s="173"/>
      <c r="V97" s="206" t="s">
        <v>55</v>
      </c>
      <c r="W97" s="172"/>
      <c r="X97" s="173"/>
      <c r="Y97" s="171" t="s">
        <v>38</v>
      </c>
      <c r="Z97" s="172"/>
      <c r="AA97" s="173"/>
      <c r="AB97" s="174" t="s">
        <v>55</v>
      </c>
      <c r="AC97" s="172"/>
      <c r="AD97" s="173"/>
      <c r="AE97" s="171" t="s">
        <v>39</v>
      </c>
      <c r="AF97" s="172"/>
      <c r="AG97" s="173"/>
      <c r="AH97" s="174" t="s">
        <v>55</v>
      </c>
      <c r="AI97" s="172"/>
      <c r="AJ97" s="173"/>
      <c r="AK97" s="171" t="s">
        <v>40</v>
      </c>
      <c r="AL97" s="172"/>
      <c r="AM97" s="173"/>
      <c r="AN97" s="174" t="s">
        <v>55</v>
      </c>
      <c r="AO97" s="172"/>
      <c r="AP97" s="173"/>
      <c r="AQ97" s="171" t="s">
        <v>41</v>
      </c>
      <c r="AR97" s="172"/>
      <c r="AS97" s="173"/>
      <c r="AT97" s="206" t="s">
        <v>55</v>
      </c>
      <c r="AU97" s="172"/>
      <c r="AV97" s="173"/>
      <c r="AW97" s="171" t="s">
        <v>42</v>
      </c>
      <c r="AX97" s="172"/>
      <c r="AY97" s="173"/>
      <c r="AZ97" s="174" t="str">
        <f>IF(ISBLANK($E$13),"N/A","")</f>
        <v>N/A</v>
      </c>
      <c r="BA97" s="172"/>
      <c r="BB97" s="173"/>
      <c r="BC97" s="171" t="s">
        <v>43</v>
      </c>
      <c r="BD97" s="172"/>
      <c r="BE97" s="173"/>
      <c r="BF97" s="174" t="str">
        <f>IF(ISBLANK($E$14),"N/A","")</f>
        <v>N/A</v>
      </c>
      <c r="BG97" s="172"/>
      <c r="BH97" s="173"/>
      <c r="BI97" s="171" t="s">
        <v>44</v>
      </c>
      <c r="BJ97" s="172"/>
      <c r="BK97" s="172"/>
      <c r="BL97" s="174" t="str">
        <f>IF(ISBLANK($E$15),"N/A","")</f>
        <v>N/A</v>
      </c>
      <c r="BM97" s="172"/>
      <c r="BN97" s="178"/>
      <c r="BO97" s="41"/>
      <c r="BP97" s="1"/>
      <c r="BQ97" s="36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24.75" customHeight="1">
      <c r="A98" s="1"/>
      <c r="B98" s="200" t="s">
        <v>110</v>
      </c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2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24.75" customHeight="1">
      <c r="A99" s="1"/>
      <c r="B99" s="207"/>
      <c r="C99" s="178"/>
      <c r="D99" s="210" t="s">
        <v>101</v>
      </c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8"/>
      <c r="P99" s="187"/>
      <c r="Q99" s="172"/>
      <c r="R99" s="178"/>
      <c r="S99" s="189" t="s">
        <v>37</v>
      </c>
      <c r="T99" s="172"/>
      <c r="U99" s="173"/>
      <c r="V99" s="174" t="s">
        <v>50</v>
      </c>
      <c r="W99" s="172"/>
      <c r="X99" s="173"/>
      <c r="Y99" s="171" t="s">
        <v>38</v>
      </c>
      <c r="Z99" s="172"/>
      <c r="AA99" s="173"/>
      <c r="AB99" s="174" t="s">
        <v>50</v>
      </c>
      <c r="AC99" s="172"/>
      <c r="AD99" s="173"/>
      <c r="AE99" s="171" t="s">
        <v>39</v>
      </c>
      <c r="AF99" s="172"/>
      <c r="AG99" s="173"/>
      <c r="AH99" s="206" t="s">
        <v>50</v>
      </c>
      <c r="AI99" s="172"/>
      <c r="AJ99" s="173"/>
      <c r="AK99" s="171" t="s">
        <v>40</v>
      </c>
      <c r="AL99" s="172"/>
      <c r="AM99" s="173"/>
      <c r="AN99" s="206" t="s">
        <v>50</v>
      </c>
      <c r="AO99" s="172"/>
      <c r="AP99" s="173"/>
      <c r="AQ99" s="171" t="s">
        <v>41</v>
      </c>
      <c r="AR99" s="172"/>
      <c r="AS99" s="173"/>
      <c r="AT99" s="174" t="s">
        <v>50</v>
      </c>
      <c r="AU99" s="172"/>
      <c r="AV99" s="173"/>
      <c r="AW99" s="171" t="s">
        <v>42</v>
      </c>
      <c r="AX99" s="172"/>
      <c r="AY99" s="173"/>
      <c r="AZ99" s="174" t="str">
        <f>IF(ISBLANK($E$13),"N/A",IF(VALUE(MID($E$13,3,2))&lt;10,"N/A",""))</f>
        <v>N/A</v>
      </c>
      <c r="BA99" s="172"/>
      <c r="BB99" s="173"/>
      <c r="BC99" s="171" t="s">
        <v>43</v>
      </c>
      <c r="BD99" s="172"/>
      <c r="BE99" s="173"/>
      <c r="BF99" s="174" t="str">
        <f>IF(ISBLANK($E$14),"N/A",IF(VALUE(MID($E$14,3,2))&lt;10,"N/A",""))</f>
        <v>N/A</v>
      </c>
      <c r="BG99" s="172"/>
      <c r="BH99" s="173"/>
      <c r="BI99" s="171" t="s">
        <v>44</v>
      </c>
      <c r="BJ99" s="172"/>
      <c r="BK99" s="172"/>
      <c r="BL99" s="174" t="str">
        <f>IF(ISBLANK($E$15),"N/A",IF(VALUE(MID($E$15,3,2))&lt;10,"N/A",""))</f>
        <v>N/A</v>
      </c>
      <c r="BM99" s="172"/>
      <c r="BN99" s="178"/>
      <c r="BO99" s="43"/>
      <c r="BP99" s="3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24.75" customHeight="1">
      <c r="A100" s="1"/>
      <c r="B100" s="408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96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24.75" customHeight="1">
      <c r="A101" s="1"/>
      <c r="B101" s="370"/>
      <c r="C101" s="215"/>
      <c r="D101" s="215"/>
      <c r="E101" s="215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5"/>
      <c r="BN101" s="215"/>
      <c r="BO101" s="216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24.75" customHeight="1">
      <c r="A102" s="1"/>
      <c r="B102" s="237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9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24.75" customHeight="1">
      <c r="A103" s="1"/>
      <c r="B103" s="237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9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24.75" customHeight="1">
      <c r="A104" s="1"/>
      <c r="B104" s="237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9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24.75" customHeight="1">
      <c r="A105" s="1"/>
      <c r="B105" s="217"/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9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24.75" customHeight="1">
      <c r="A106" s="1"/>
      <c r="B106" s="220" t="s">
        <v>111</v>
      </c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1"/>
      <c r="BN106" s="221"/>
      <c r="BO106" s="222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24.75" customHeight="1">
      <c r="A107" s="1"/>
      <c r="B107" s="207"/>
      <c r="C107" s="178"/>
      <c r="D107" s="442" t="s">
        <v>101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8"/>
      <c r="P107" s="204"/>
      <c r="Q107" s="172"/>
      <c r="R107" s="178"/>
      <c r="S107" s="189" t="s">
        <v>37</v>
      </c>
      <c r="T107" s="172"/>
      <c r="U107" s="173"/>
      <c r="V107" s="174" t="s">
        <v>112</v>
      </c>
      <c r="W107" s="172"/>
      <c r="X107" s="173"/>
      <c r="Y107" s="171" t="s">
        <v>38</v>
      </c>
      <c r="Z107" s="172"/>
      <c r="AA107" s="173"/>
      <c r="AB107" s="174" t="s">
        <v>113</v>
      </c>
      <c r="AC107" s="172"/>
      <c r="AD107" s="173"/>
      <c r="AE107" s="171" t="s">
        <v>39</v>
      </c>
      <c r="AF107" s="172"/>
      <c r="AG107" s="173"/>
      <c r="AH107" s="174" t="s">
        <v>112</v>
      </c>
      <c r="AI107" s="172"/>
      <c r="AJ107" s="173"/>
      <c r="AK107" s="171" t="s">
        <v>40</v>
      </c>
      <c r="AL107" s="172"/>
      <c r="AM107" s="173"/>
      <c r="AN107" s="174" t="s">
        <v>112</v>
      </c>
      <c r="AO107" s="172"/>
      <c r="AP107" s="173"/>
      <c r="AQ107" s="171" t="s">
        <v>41</v>
      </c>
      <c r="AR107" s="172"/>
      <c r="AS107" s="173"/>
      <c r="AT107" s="174" t="s">
        <v>112</v>
      </c>
      <c r="AU107" s="172"/>
      <c r="AV107" s="173"/>
      <c r="AW107" s="171" t="s">
        <v>42</v>
      </c>
      <c r="AX107" s="172"/>
      <c r="AY107" s="173"/>
      <c r="AZ107" s="174" t="str">
        <f>IF(ISBLANK($E$13),"N/A",IF(VALUE(MID($E$13,3,2))&lt;10,"N/A",""))</f>
        <v>N/A</v>
      </c>
      <c r="BA107" s="172"/>
      <c r="BB107" s="173"/>
      <c r="BC107" s="171" t="s">
        <v>43</v>
      </c>
      <c r="BD107" s="172"/>
      <c r="BE107" s="173"/>
      <c r="BF107" s="174" t="str">
        <f>IF(ISBLANK($E$14),"N/A",IF(VALUE(MID($E$14,3,2))&lt;10,"N/A",""))</f>
        <v>N/A</v>
      </c>
      <c r="BG107" s="172"/>
      <c r="BH107" s="173"/>
      <c r="BI107" s="171" t="s">
        <v>44</v>
      </c>
      <c r="BJ107" s="172"/>
      <c r="BK107" s="172"/>
      <c r="BL107" s="174" t="str">
        <f>IF(ISBLANK($E$15),"N/A",IF(VALUE(MID($E$15,3,2))&lt;10,"N/A",""))</f>
        <v>N/A</v>
      </c>
      <c r="BM107" s="172"/>
      <c r="BN107" s="178"/>
      <c r="BO107" s="50"/>
      <c r="BP107" s="38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24.75" customHeight="1">
      <c r="A108" s="1"/>
      <c r="B108" s="200" t="s">
        <v>114</v>
      </c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2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24.75" customHeight="1">
      <c r="A109" s="1"/>
      <c r="B109" s="207"/>
      <c r="C109" s="178"/>
      <c r="D109" s="203" t="s">
        <v>49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8"/>
      <c r="P109" s="204"/>
      <c r="Q109" s="172"/>
      <c r="R109" s="178"/>
      <c r="S109" s="189" t="s">
        <v>37</v>
      </c>
      <c r="T109" s="172"/>
      <c r="U109" s="173"/>
      <c r="V109" s="174" t="s">
        <v>50</v>
      </c>
      <c r="W109" s="172"/>
      <c r="X109" s="173"/>
      <c r="Y109" s="171" t="s">
        <v>38</v>
      </c>
      <c r="Z109" s="172"/>
      <c r="AA109" s="173"/>
      <c r="AB109" s="174" t="s">
        <v>50</v>
      </c>
      <c r="AC109" s="172"/>
      <c r="AD109" s="173"/>
      <c r="AE109" s="171" t="s">
        <v>39</v>
      </c>
      <c r="AF109" s="172"/>
      <c r="AG109" s="173"/>
      <c r="AH109" s="174" t="s">
        <v>50</v>
      </c>
      <c r="AI109" s="172"/>
      <c r="AJ109" s="173"/>
      <c r="AK109" s="171" t="s">
        <v>40</v>
      </c>
      <c r="AL109" s="172"/>
      <c r="AM109" s="173"/>
      <c r="AN109" s="174" t="s">
        <v>50</v>
      </c>
      <c r="AO109" s="172"/>
      <c r="AP109" s="173"/>
      <c r="AQ109" s="171" t="s">
        <v>41</v>
      </c>
      <c r="AR109" s="172"/>
      <c r="AS109" s="173"/>
      <c r="AT109" s="174" t="s">
        <v>50</v>
      </c>
      <c r="AU109" s="172"/>
      <c r="AV109" s="173"/>
      <c r="AW109" s="171" t="s">
        <v>42</v>
      </c>
      <c r="AX109" s="172"/>
      <c r="AY109" s="173"/>
      <c r="AZ109" s="174" t="str">
        <f>IF(ISBLANK($E$13),"N/A","")</f>
        <v>N/A</v>
      </c>
      <c r="BA109" s="172"/>
      <c r="BB109" s="173"/>
      <c r="BC109" s="171" t="s">
        <v>43</v>
      </c>
      <c r="BD109" s="172"/>
      <c r="BE109" s="173"/>
      <c r="BF109" s="174" t="str">
        <f>IF(ISBLANK($E$14),"N/A","")</f>
        <v>N/A</v>
      </c>
      <c r="BG109" s="172"/>
      <c r="BH109" s="173"/>
      <c r="BI109" s="171" t="s">
        <v>44</v>
      </c>
      <c r="BJ109" s="172"/>
      <c r="BK109" s="172"/>
      <c r="BL109" s="174" t="str">
        <f>IF(ISBLANK($E$15),"N/A","")</f>
        <v>N/A</v>
      </c>
      <c r="BM109" s="172"/>
      <c r="BN109" s="178"/>
      <c r="BO109" s="50"/>
      <c r="BP109" s="1"/>
      <c r="BQ109" s="36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24.75" customHeight="1">
      <c r="A110" s="1"/>
      <c r="B110" s="200" t="s">
        <v>115</v>
      </c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2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24.75" customHeight="1">
      <c r="A111" s="1"/>
      <c r="B111" s="207"/>
      <c r="C111" s="178"/>
      <c r="D111" s="203" t="s">
        <v>49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8"/>
      <c r="P111" s="187"/>
      <c r="Q111" s="172"/>
      <c r="R111" s="178"/>
      <c r="S111" s="189" t="s">
        <v>37</v>
      </c>
      <c r="T111" s="172"/>
      <c r="U111" s="173"/>
      <c r="V111" s="206" t="s">
        <v>50</v>
      </c>
      <c r="W111" s="172"/>
      <c r="X111" s="173"/>
      <c r="Y111" s="171" t="s">
        <v>38</v>
      </c>
      <c r="Z111" s="172"/>
      <c r="AA111" s="173"/>
      <c r="AB111" s="174" t="s">
        <v>50</v>
      </c>
      <c r="AC111" s="172"/>
      <c r="AD111" s="173"/>
      <c r="AE111" s="171" t="s">
        <v>39</v>
      </c>
      <c r="AF111" s="172"/>
      <c r="AG111" s="173"/>
      <c r="AH111" s="174" t="s">
        <v>50</v>
      </c>
      <c r="AI111" s="172"/>
      <c r="AJ111" s="173"/>
      <c r="AK111" s="171" t="s">
        <v>40</v>
      </c>
      <c r="AL111" s="172"/>
      <c r="AM111" s="173"/>
      <c r="AN111" s="174" t="s">
        <v>50</v>
      </c>
      <c r="AO111" s="172"/>
      <c r="AP111" s="173"/>
      <c r="AQ111" s="171" t="s">
        <v>41</v>
      </c>
      <c r="AR111" s="172"/>
      <c r="AS111" s="173"/>
      <c r="AT111" s="174" t="s">
        <v>50</v>
      </c>
      <c r="AU111" s="172"/>
      <c r="AV111" s="173"/>
      <c r="AW111" s="171" t="s">
        <v>42</v>
      </c>
      <c r="AX111" s="172"/>
      <c r="AY111" s="173"/>
      <c r="AZ111" s="174" t="str">
        <f>IF(ISBLANK($E$13),"N/A","")</f>
        <v>N/A</v>
      </c>
      <c r="BA111" s="172"/>
      <c r="BB111" s="173"/>
      <c r="BC111" s="171" t="s">
        <v>43</v>
      </c>
      <c r="BD111" s="172"/>
      <c r="BE111" s="173"/>
      <c r="BF111" s="174" t="str">
        <f>IF(ISBLANK($E$14),"N/A","")</f>
        <v>N/A</v>
      </c>
      <c r="BG111" s="172"/>
      <c r="BH111" s="173"/>
      <c r="BI111" s="171" t="s">
        <v>44</v>
      </c>
      <c r="BJ111" s="172"/>
      <c r="BK111" s="172"/>
      <c r="BL111" s="174" t="str">
        <f>IF(ISBLANK($E$15),"N/A","")</f>
        <v>N/A</v>
      </c>
      <c r="BM111" s="172"/>
      <c r="BN111" s="178"/>
      <c r="BO111" s="50"/>
      <c r="BP111" s="3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24.75" customHeight="1">
      <c r="A112" s="1"/>
      <c r="B112" s="200" t="s">
        <v>116</v>
      </c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2"/>
      <c r="BP112" s="38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24.75" customHeight="1">
      <c r="A113" s="1"/>
      <c r="B113" s="352"/>
      <c r="C113" s="178"/>
      <c r="D113" s="203" t="s">
        <v>49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8"/>
      <c r="P113" s="204"/>
      <c r="Q113" s="172"/>
      <c r="R113" s="178"/>
      <c r="S113" s="189" t="s">
        <v>37</v>
      </c>
      <c r="T113" s="172"/>
      <c r="U113" s="173"/>
      <c r="V113" s="206" t="s">
        <v>50</v>
      </c>
      <c r="W113" s="172"/>
      <c r="X113" s="173"/>
      <c r="Y113" s="171" t="s">
        <v>38</v>
      </c>
      <c r="Z113" s="172"/>
      <c r="AA113" s="173"/>
      <c r="AB113" s="174" t="s">
        <v>50</v>
      </c>
      <c r="AC113" s="172"/>
      <c r="AD113" s="173"/>
      <c r="AE113" s="171" t="s">
        <v>39</v>
      </c>
      <c r="AF113" s="172"/>
      <c r="AG113" s="173"/>
      <c r="AH113" s="174" t="s">
        <v>50</v>
      </c>
      <c r="AI113" s="172"/>
      <c r="AJ113" s="173"/>
      <c r="AK113" s="171" t="s">
        <v>40</v>
      </c>
      <c r="AL113" s="172"/>
      <c r="AM113" s="173"/>
      <c r="AN113" s="174" t="s">
        <v>50</v>
      </c>
      <c r="AO113" s="172"/>
      <c r="AP113" s="173"/>
      <c r="AQ113" s="171" t="s">
        <v>41</v>
      </c>
      <c r="AR113" s="172"/>
      <c r="AS113" s="173"/>
      <c r="AT113" s="174" t="s">
        <v>50</v>
      </c>
      <c r="AU113" s="172"/>
      <c r="AV113" s="173"/>
      <c r="AW113" s="171" t="s">
        <v>42</v>
      </c>
      <c r="AX113" s="172"/>
      <c r="AY113" s="173"/>
      <c r="AZ113" s="174" t="str">
        <f>IF(ISBLANK($E$13),"N/A","")</f>
        <v>N/A</v>
      </c>
      <c r="BA113" s="172"/>
      <c r="BB113" s="173"/>
      <c r="BC113" s="171" t="s">
        <v>43</v>
      </c>
      <c r="BD113" s="172"/>
      <c r="BE113" s="173"/>
      <c r="BF113" s="174" t="str">
        <f>IF(ISBLANK($E$14),"N/A","")</f>
        <v>N/A</v>
      </c>
      <c r="BG113" s="172"/>
      <c r="BH113" s="173"/>
      <c r="BI113" s="171" t="s">
        <v>44</v>
      </c>
      <c r="BJ113" s="172"/>
      <c r="BK113" s="172"/>
      <c r="BL113" s="174" t="str">
        <f>IF(ISBLANK($E$15),"N/A","")</f>
        <v>N/A</v>
      </c>
      <c r="BM113" s="172"/>
      <c r="BN113" s="178"/>
      <c r="BO113" s="51"/>
      <c r="BP113" s="38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24.75" customHeight="1">
      <c r="A114" s="1"/>
      <c r="B114" s="200" t="s">
        <v>117</v>
      </c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2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24.75" customHeight="1">
      <c r="A115" s="1"/>
      <c r="B115" s="207"/>
      <c r="C115" s="178"/>
      <c r="D115" s="203" t="s">
        <v>49</v>
      </c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8"/>
      <c r="P115" s="187"/>
      <c r="Q115" s="172"/>
      <c r="R115" s="178"/>
      <c r="S115" s="189" t="s">
        <v>37</v>
      </c>
      <c r="T115" s="172"/>
      <c r="U115" s="173"/>
      <c r="V115" s="174">
        <v>10.5</v>
      </c>
      <c r="W115" s="172"/>
      <c r="X115" s="173"/>
      <c r="Y115" s="171" t="s">
        <v>38</v>
      </c>
      <c r="Z115" s="172"/>
      <c r="AA115" s="173"/>
      <c r="AB115" s="174" t="s">
        <v>50</v>
      </c>
      <c r="AC115" s="172"/>
      <c r="AD115" s="173"/>
      <c r="AE115" s="171" t="s">
        <v>39</v>
      </c>
      <c r="AF115" s="172"/>
      <c r="AG115" s="173"/>
      <c r="AH115" s="174" t="s">
        <v>50</v>
      </c>
      <c r="AI115" s="172"/>
      <c r="AJ115" s="173"/>
      <c r="AK115" s="171" t="s">
        <v>40</v>
      </c>
      <c r="AL115" s="172"/>
      <c r="AM115" s="173"/>
      <c r="AN115" s="174" t="s">
        <v>50</v>
      </c>
      <c r="AO115" s="172"/>
      <c r="AP115" s="173"/>
      <c r="AQ115" s="171" t="s">
        <v>41</v>
      </c>
      <c r="AR115" s="172"/>
      <c r="AS115" s="173"/>
      <c r="AT115" s="174" t="s">
        <v>50</v>
      </c>
      <c r="AU115" s="172"/>
      <c r="AV115" s="173"/>
      <c r="AW115" s="171" t="s">
        <v>42</v>
      </c>
      <c r="AX115" s="172"/>
      <c r="AY115" s="173"/>
      <c r="AZ115" s="174" t="str">
        <f>IF(ISBLANK($E$13),"N/A","")</f>
        <v>N/A</v>
      </c>
      <c r="BA115" s="172"/>
      <c r="BB115" s="173"/>
      <c r="BC115" s="171" t="s">
        <v>43</v>
      </c>
      <c r="BD115" s="172"/>
      <c r="BE115" s="173"/>
      <c r="BF115" s="174" t="str">
        <f>IF(ISBLANK($E$14),"N/A","")</f>
        <v>N/A</v>
      </c>
      <c r="BG115" s="172"/>
      <c r="BH115" s="173"/>
      <c r="BI115" s="171" t="s">
        <v>44</v>
      </c>
      <c r="BJ115" s="172"/>
      <c r="BK115" s="172"/>
      <c r="BL115" s="174" t="str">
        <f>IF(ISBLANK($E$15),"N/A","")</f>
        <v>N/A</v>
      </c>
      <c r="BM115" s="172"/>
      <c r="BN115" s="178"/>
      <c r="BO115" s="50"/>
      <c r="BP115" s="38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30" customHeight="1">
      <c r="A116" s="1"/>
      <c r="B116" s="235" t="s">
        <v>118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2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24.75" customHeight="1">
      <c r="A117" s="1"/>
      <c r="B117" s="207"/>
      <c r="C117" s="178"/>
      <c r="D117" s="203" t="s">
        <v>49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8"/>
      <c r="P117" s="187"/>
      <c r="Q117" s="172"/>
      <c r="R117" s="178"/>
      <c r="S117" s="189" t="s">
        <v>37</v>
      </c>
      <c r="T117" s="172"/>
      <c r="U117" s="173"/>
      <c r="V117" s="174" t="s">
        <v>50</v>
      </c>
      <c r="W117" s="172"/>
      <c r="X117" s="173"/>
      <c r="Y117" s="171" t="s">
        <v>38</v>
      </c>
      <c r="Z117" s="172"/>
      <c r="AA117" s="173"/>
      <c r="AB117" s="174" t="s">
        <v>50</v>
      </c>
      <c r="AC117" s="172"/>
      <c r="AD117" s="173"/>
      <c r="AE117" s="171" t="s">
        <v>39</v>
      </c>
      <c r="AF117" s="172"/>
      <c r="AG117" s="173"/>
      <c r="AH117" s="174" t="s">
        <v>50</v>
      </c>
      <c r="AI117" s="172"/>
      <c r="AJ117" s="173"/>
      <c r="AK117" s="171" t="s">
        <v>40</v>
      </c>
      <c r="AL117" s="172"/>
      <c r="AM117" s="173"/>
      <c r="AN117" s="174" t="s">
        <v>50</v>
      </c>
      <c r="AO117" s="172"/>
      <c r="AP117" s="173"/>
      <c r="AQ117" s="171" t="s">
        <v>41</v>
      </c>
      <c r="AR117" s="172"/>
      <c r="AS117" s="173"/>
      <c r="AT117" s="174" t="s">
        <v>50</v>
      </c>
      <c r="AU117" s="172"/>
      <c r="AV117" s="173"/>
      <c r="AW117" s="171" t="s">
        <v>42</v>
      </c>
      <c r="AX117" s="172"/>
      <c r="AY117" s="173"/>
      <c r="AZ117" s="174" t="str">
        <f>IF(ISBLANK($E$13),"N/A","")</f>
        <v>N/A</v>
      </c>
      <c r="BA117" s="172"/>
      <c r="BB117" s="173"/>
      <c r="BC117" s="171" t="s">
        <v>43</v>
      </c>
      <c r="BD117" s="172"/>
      <c r="BE117" s="173"/>
      <c r="BF117" s="174" t="str">
        <f>IF(ISBLANK($E$14),"N/A","")</f>
        <v>N/A</v>
      </c>
      <c r="BG117" s="172"/>
      <c r="BH117" s="173"/>
      <c r="BI117" s="171" t="s">
        <v>44</v>
      </c>
      <c r="BJ117" s="172"/>
      <c r="BK117" s="172"/>
      <c r="BL117" s="174" t="str">
        <f>IF(ISBLANK($E$15),"N/A","")</f>
        <v>N/A</v>
      </c>
      <c r="BM117" s="172"/>
      <c r="BN117" s="178"/>
      <c r="BO117" s="50"/>
      <c r="BP117" s="42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24.75" customHeight="1">
      <c r="A118" s="1"/>
      <c r="B118" s="200" t="s">
        <v>119</v>
      </c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2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24.75" customHeight="1">
      <c r="A119" s="1"/>
      <c r="B119" s="207"/>
      <c r="C119" s="178"/>
      <c r="D119" s="226" t="s">
        <v>58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8"/>
      <c r="P119" s="187"/>
      <c r="Q119" s="172"/>
      <c r="R119" s="178"/>
      <c r="S119" s="189" t="s">
        <v>37</v>
      </c>
      <c r="T119" s="172"/>
      <c r="U119" s="173"/>
      <c r="V119" s="174" t="s">
        <v>50</v>
      </c>
      <c r="W119" s="172"/>
      <c r="X119" s="173"/>
      <c r="Y119" s="171" t="s">
        <v>38</v>
      </c>
      <c r="Z119" s="172"/>
      <c r="AA119" s="173"/>
      <c r="AB119" s="174" t="s">
        <v>50</v>
      </c>
      <c r="AC119" s="172"/>
      <c r="AD119" s="173"/>
      <c r="AE119" s="171" t="s">
        <v>39</v>
      </c>
      <c r="AF119" s="172"/>
      <c r="AG119" s="173"/>
      <c r="AH119" s="174" t="s">
        <v>50</v>
      </c>
      <c r="AI119" s="172"/>
      <c r="AJ119" s="173"/>
      <c r="AK119" s="171" t="s">
        <v>40</v>
      </c>
      <c r="AL119" s="172"/>
      <c r="AM119" s="173"/>
      <c r="AN119" s="174" t="s">
        <v>50</v>
      </c>
      <c r="AO119" s="172"/>
      <c r="AP119" s="173"/>
      <c r="AQ119" s="171" t="s">
        <v>41</v>
      </c>
      <c r="AR119" s="172"/>
      <c r="AS119" s="173"/>
      <c r="AT119" s="174" t="s">
        <v>50</v>
      </c>
      <c r="AU119" s="172"/>
      <c r="AV119" s="173"/>
      <c r="AW119" s="171" t="s">
        <v>42</v>
      </c>
      <c r="AX119" s="172"/>
      <c r="AY119" s="173"/>
      <c r="AZ119" s="174" t="str">
        <f>IF(ISBLANK($E$13),"N/A","")</f>
        <v>N/A</v>
      </c>
      <c r="BA119" s="172"/>
      <c r="BB119" s="173"/>
      <c r="BC119" s="171" t="s">
        <v>43</v>
      </c>
      <c r="BD119" s="172"/>
      <c r="BE119" s="173"/>
      <c r="BF119" s="174" t="str">
        <f>IF(ISBLANK($E$14),"N/A","")</f>
        <v>N/A</v>
      </c>
      <c r="BG119" s="172"/>
      <c r="BH119" s="173"/>
      <c r="BI119" s="171" t="s">
        <v>44</v>
      </c>
      <c r="BJ119" s="172"/>
      <c r="BK119" s="172"/>
      <c r="BL119" s="174" t="str">
        <f>IF(ISBLANK($E$15),"N/A","")</f>
        <v>N/A</v>
      </c>
      <c r="BM119" s="172"/>
      <c r="BN119" s="178"/>
      <c r="BO119" s="50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24.75" customHeight="1">
      <c r="A120" s="1"/>
      <c r="B120" s="408" t="s">
        <v>120</v>
      </c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96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24.75" customHeight="1">
      <c r="A121" s="1"/>
      <c r="B121" s="41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336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24.75" customHeight="1">
      <c r="A122" s="1"/>
      <c r="B122" s="237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9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24.75" customHeight="1">
      <c r="A123" s="1"/>
      <c r="B123" s="411"/>
      <c r="C123" s="412"/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  <c r="Z123" s="412"/>
      <c r="AA123" s="412"/>
      <c r="AB123" s="412"/>
      <c r="AC123" s="412"/>
      <c r="AD123" s="412"/>
      <c r="AE123" s="412"/>
      <c r="AF123" s="412"/>
      <c r="AG123" s="412"/>
      <c r="AH123" s="412"/>
      <c r="AI123" s="412"/>
      <c r="AJ123" s="412"/>
      <c r="AK123" s="412"/>
      <c r="AL123" s="412"/>
      <c r="AM123" s="412"/>
      <c r="AN123" s="412"/>
      <c r="AO123" s="412"/>
      <c r="AP123" s="412"/>
      <c r="AQ123" s="412"/>
      <c r="AR123" s="412"/>
      <c r="AS123" s="412"/>
      <c r="AT123" s="412"/>
      <c r="AU123" s="412"/>
      <c r="AV123" s="412"/>
      <c r="AW123" s="412"/>
      <c r="AX123" s="412"/>
      <c r="AY123" s="412"/>
      <c r="AZ123" s="412"/>
      <c r="BA123" s="412"/>
      <c r="BB123" s="412"/>
      <c r="BC123" s="412"/>
      <c r="BD123" s="412"/>
      <c r="BE123" s="412"/>
      <c r="BF123" s="412"/>
      <c r="BG123" s="412"/>
      <c r="BH123" s="412"/>
      <c r="BI123" s="412"/>
      <c r="BJ123" s="412"/>
      <c r="BK123" s="412"/>
      <c r="BL123" s="412"/>
      <c r="BM123" s="412"/>
      <c r="BN123" s="412"/>
      <c r="BO123" s="413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34.5" customHeight="1">
      <c r="A124" s="1"/>
      <c r="B124" s="414" t="s">
        <v>121</v>
      </c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  <c r="BB124" s="221"/>
      <c r="BC124" s="221"/>
      <c r="BD124" s="221"/>
      <c r="BE124" s="221"/>
      <c r="BF124" s="221"/>
      <c r="BG124" s="221"/>
      <c r="BH124" s="221"/>
      <c r="BI124" s="221"/>
      <c r="BJ124" s="221"/>
      <c r="BK124" s="221"/>
      <c r="BL124" s="221"/>
      <c r="BM124" s="221"/>
      <c r="BN124" s="221"/>
      <c r="BO124" s="222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34.5" customHeight="1">
      <c r="A125" s="1"/>
      <c r="B125" s="370"/>
      <c r="C125" s="230"/>
      <c r="D125" s="210" t="s">
        <v>101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8"/>
      <c r="P125" s="409"/>
      <c r="Q125" s="238"/>
      <c r="R125" s="301"/>
      <c r="S125" s="189" t="s">
        <v>37</v>
      </c>
      <c r="T125" s="172"/>
      <c r="U125" s="173"/>
      <c r="V125" s="174">
        <v>1</v>
      </c>
      <c r="W125" s="172"/>
      <c r="X125" s="173"/>
      <c r="Y125" s="171" t="s">
        <v>38</v>
      </c>
      <c r="Z125" s="172"/>
      <c r="AA125" s="173"/>
      <c r="AB125" s="174">
        <v>1</v>
      </c>
      <c r="AC125" s="172"/>
      <c r="AD125" s="173"/>
      <c r="AE125" s="171" t="s">
        <v>39</v>
      </c>
      <c r="AF125" s="172"/>
      <c r="AG125" s="173"/>
      <c r="AH125" s="174">
        <v>1</v>
      </c>
      <c r="AI125" s="172"/>
      <c r="AJ125" s="173"/>
      <c r="AK125" s="171" t="s">
        <v>40</v>
      </c>
      <c r="AL125" s="172"/>
      <c r="AM125" s="173"/>
      <c r="AN125" s="174">
        <v>1</v>
      </c>
      <c r="AO125" s="172"/>
      <c r="AP125" s="173"/>
      <c r="AQ125" s="171" t="s">
        <v>41</v>
      </c>
      <c r="AR125" s="172"/>
      <c r="AS125" s="173"/>
      <c r="AT125" s="174">
        <v>1</v>
      </c>
      <c r="AU125" s="172"/>
      <c r="AV125" s="173"/>
      <c r="AW125" s="171" t="s">
        <v>42</v>
      </c>
      <c r="AX125" s="172"/>
      <c r="AY125" s="173"/>
      <c r="AZ125" s="174" t="str">
        <f>IF(ISBLANK($E$13),"N/A","")</f>
        <v>N/A</v>
      </c>
      <c r="BA125" s="172"/>
      <c r="BB125" s="173"/>
      <c r="BC125" s="171" t="s">
        <v>43</v>
      </c>
      <c r="BD125" s="172"/>
      <c r="BE125" s="173"/>
      <c r="BF125" s="174" t="str">
        <f>IF(ISBLANK($E$14),"N/A","")</f>
        <v>N/A</v>
      </c>
      <c r="BG125" s="172"/>
      <c r="BH125" s="173"/>
      <c r="BI125" s="171" t="s">
        <v>44</v>
      </c>
      <c r="BJ125" s="172"/>
      <c r="BK125" s="172"/>
      <c r="BL125" s="174" t="str">
        <f>IF(ISBLANK($E$15),"N/A","")</f>
        <v>N/A</v>
      </c>
      <c r="BM125" s="172"/>
      <c r="BN125" s="178"/>
      <c r="BO125" s="41"/>
      <c r="BP125" s="42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34.5" customHeight="1">
      <c r="A126" s="1"/>
      <c r="B126" s="200" t="s">
        <v>122</v>
      </c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2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34.5" customHeight="1">
      <c r="A127" s="1"/>
      <c r="B127" s="207"/>
      <c r="C127" s="178"/>
      <c r="D127" s="210" t="s">
        <v>101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8"/>
      <c r="P127" s="204"/>
      <c r="Q127" s="172"/>
      <c r="R127" s="178"/>
      <c r="S127" s="189" t="s">
        <v>37</v>
      </c>
      <c r="T127" s="172"/>
      <c r="U127" s="173"/>
      <c r="V127" s="174">
        <v>10</v>
      </c>
      <c r="W127" s="172"/>
      <c r="X127" s="173"/>
      <c r="Y127" s="171" t="s">
        <v>38</v>
      </c>
      <c r="Z127" s="172"/>
      <c r="AA127" s="173"/>
      <c r="AB127" s="174">
        <v>12.5</v>
      </c>
      <c r="AC127" s="172"/>
      <c r="AD127" s="173"/>
      <c r="AE127" s="171" t="s">
        <v>39</v>
      </c>
      <c r="AF127" s="172"/>
      <c r="AG127" s="173"/>
      <c r="AH127" s="174">
        <v>8.5</v>
      </c>
      <c r="AI127" s="172"/>
      <c r="AJ127" s="173"/>
      <c r="AK127" s="171" t="s">
        <v>40</v>
      </c>
      <c r="AL127" s="172"/>
      <c r="AM127" s="173"/>
      <c r="AN127" s="174">
        <v>7.5</v>
      </c>
      <c r="AO127" s="172"/>
      <c r="AP127" s="173"/>
      <c r="AQ127" s="171" t="s">
        <v>41</v>
      </c>
      <c r="AR127" s="172"/>
      <c r="AS127" s="173"/>
      <c r="AT127" s="174">
        <v>5</v>
      </c>
      <c r="AU127" s="172"/>
      <c r="AV127" s="173"/>
      <c r="AW127" s="171" t="s">
        <v>42</v>
      </c>
      <c r="AX127" s="172"/>
      <c r="AY127" s="173"/>
      <c r="AZ127" s="174" t="str">
        <f>IF(ISBLANK($E$13),"N/A","")</f>
        <v>N/A</v>
      </c>
      <c r="BA127" s="172"/>
      <c r="BB127" s="173"/>
      <c r="BC127" s="171" t="s">
        <v>43</v>
      </c>
      <c r="BD127" s="172"/>
      <c r="BE127" s="173"/>
      <c r="BF127" s="174" t="str">
        <f>IF(ISBLANK($E$14),"N/A","")</f>
        <v>N/A</v>
      </c>
      <c r="BG127" s="172"/>
      <c r="BH127" s="173"/>
      <c r="BI127" s="171" t="s">
        <v>44</v>
      </c>
      <c r="BJ127" s="172"/>
      <c r="BK127" s="172"/>
      <c r="BL127" s="174" t="str">
        <f>IF(ISBLANK($E$15),"N/A","")</f>
        <v>N/A</v>
      </c>
      <c r="BM127" s="172"/>
      <c r="BN127" s="178"/>
      <c r="BO127" s="41"/>
      <c r="BP127" s="42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34.5" customHeight="1">
      <c r="A128" s="1"/>
      <c r="B128" s="200" t="s">
        <v>123</v>
      </c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2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34.5" customHeight="1">
      <c r="A129" s="1"/>
      <c r="B129" s="207"/>
      <c r="C129" s="178"/>
      <c r="D129" s="210" t="s">
        <v>101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8"/>
      <c r="P129" s="187"/>
      <c r="Q129" s="172"/>
      <c r="R129" s="178"/>
      <c r="S129" s="189" t="s">
        <v>37</v>
      </c>
      <c r="T129" s="172"/>
      <c r="U129" s="173"/>
      <c r="V129" s="174" t="s">
        <v>50</v>
      </c>
      <c r="W129" s="172"/>
      <c r="X129" s="173"/>
      <c r="Y129" s="171" t="s">
        <v>38</v>
      </c>
      <c r="Z129" s="172"/>
      <c r="AA129" s="173"/>
      <c r="AB129" s="174">
        <v>12.5</v>
      </c>
      <c r="AC129" s="172"/>
      <c r="AD129" s="173"/>
      <c r="AE129" s="171" t="s">
        <v>39</v>
      </c>
      <c r="AF129" s="172"/>
      <c r="AG129" s="173"/>
      <c r="AH129" s="174" t="s">
        <v>50</v>
      </c>
      <c r="AI129" s="172"/>
      <c r="AJ129" s="173"/>
      <c r="AK129" s="171" t="s">
        <v>40</v>
      </c>
      <c r="AL129" s="172"/>
      <c r="AM129" s="173"/>
      <c r="AN129" s="174" t="s">
        <v>50</v>
      </c>
      <c r="AO129" s="172"/>
      <c r="AP129" s="173"/>
      <c r="AQ129" s="171" t="s">
        <v>41</v>
      </c>
      <c r="AR129" s="172"/>
      <c r="AS129" s="173"/>
      <c r="AT129" s="174" t="s">
        <v>50</v>
      </c>
      <c r="AU129" s="172"/>
      <c r="AV129" s="173"/>
      <c r="AW129" s="171" t="s">
        <v>42</v>
      </c>
      <c r="AX129" s="172"/>
      <c r="AY129" s="173"/>
      <c r="AZ129" s="174" t="str">
        <f>IF(ISBLANK($E$13),"N/A","")</f>
        <v>N/A</v>
      </c>
      <c r="BA129" s="172"/>
      <c r="BB129" s="173"/>
      <c r="BC129" s="171" t="s">
        <v>43</v>
      </c>
      <c r="BD129" s="172"/>
      <c r="BE129" s="173"/>
      <c r="BF129" s="174" t="str">
        <f>IF(ISBLANK($E$14),"N/A","")</f>
        <v>N/A</v>
      </c>
      <c r="BG129" s="172"/>
      <c r="BH129" s="173"/>
      <c r="BI129" s="171" t="s">
        <v>44</v>
      </c>
      <c r="BJ129" s="172"/>
      <c r="BK129" s="172"/>
      <c r="BL129" s="174" t="str">
        <f>IF(ISBLANK($E$15),"N/A","")</f>
        <v>N/A</v>
      </c>
      <c r="BM129" s="172"/>
      <c r="BN129" s="178"/>
      <c r="BO129" s="41"/>
      <c r="BP129" s="1"/>
      <c r="BQ129" s="36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24.75" customHeight="1">
      <c r="A130" s="1"/>
      <c r="B130" s="200" t="s">
        <v>124</v>
      </c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2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34.5" customHeight="1">
      <c r="A131" s="1"/>
      <c r="B131" s="207"/>
      <c r="C131" s="178"/>
      <c r="D131" s="210" t="s">
        <v>101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8"/>
      <c r="P131" s="187"/>
      <c r="Q131" s="172"/>
      <c r="R131" s="178"/>
      <c r="S131" s="189" t="s">
        <v>37</v>
      </c>
      <c r="T131" s="172"/>
      <c r="U131" s="173"/>
      <c r="V131" s="174" t="s">
        <v>50</v>
      </c>
      <c r="W131" s="172"/>
      <c r="X131" s="173"/>
      <c r="Y131" s="171" t="s">
        <v>38</v>
      </c>
      <c r="Z131" s="172"/>
      <c r="AA131" s="173"/>
      <c r="AB131" s="174" t="s">
        <v>50</v>
      </c>
      <c r="AC131" s="172"/>
      <c r="AD131" s="173"/>
      <c r="AE131" s="171" t="s">
        <v>39</v>
      </c>
      <c r="AF131" s="172"/>
      <c r="AG131" s="173"/>
      <c r="AH131" s="174" t="s">
        <v>50</v>
      </c>
      <c r="AI131" s="172"/>
      <c r="AJ131" s="173"/>
      <c r="AK131" s="171" t="s">
        <v>40</v>
      </c>
      <c r="AL131" s="172"/>
      <c r="AM131" s="173"/>
      <c r="AN131" s="174" t="s">
        <v>50</v>
      </c>
      <c r="AO131" s="172"/>
      <c r="AP131" s="173"/>
      <c r="AQ131" s="171" t="s">
        <v>41</v>
      </c>
      <c r="AR131" s="172"/>
      <c r="AS131" s="173"/>
      <c r="AT131" s="174" t="s">
        <v>50</v>
      </c>
      <c r="AU131" s="172"/>
      <c r="AV131" s="173"/>
      <c r="AW131" s="171" t="s">
        <v>42</v>
      </c>
      <c r="AX131" s="172"/>
      <c r="AY131" s="173"/>
      <c r="AZ131" s="174" t="str">
        <f>IF(ISBLANK($E$13),"N/A","")</f>
        <v>N/A</v>
      </c>
      <c r="BA131" s="172"/>
      <c r="BB131" s="173"/>
      <c r="BC131" s="171" t="s">
        <v>43</v>
      </c>
      <c r="BD131" s="172"/>
      <c r="BE131" s="173"/>
      <c r="BF131" s="174" t="str">
        <f>IF(ISBLANK($E$14),"N/A","")</f>
        <v>N/A</v>
      </c>
      <c r="BG131" s="172"/>
      <c r="BH131" s="173"/>
      <c r="BI131" s="171" t="s">
        <v>44</v>
      </c>
      <c r="BJ131" s="172"/>
      <c r="BK131" s="172"/>
      <c r="BL131" s="174" t="str">
        <f>IF(ISBLANK($E$15),"N/A","")</f>
        <v>N/A</v>
      </c>
      <c r="BM131" s="172"/>
      <c r="BN131" s="178"/>
      <c r="BO131" s="43"/>
      <c r="BP131" s="1"/>
      <c r="BQ131" s="36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30" customHeight="1">
      <c r="A132" s="1"/>
      <c r="B132" s="234" t="s">
        <v>125</v>
      </c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3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34.5" customHeight="1">
      <c r="A133" s="1"/>
      <c r="B133" s="352" t="s">
        <v>126</v>
      </c>
      <c r="C133" s="178"/>
      <c r="D133" s="203" t="s">
        <v>49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8"/>
      <c r="P133" s="417"/>
      <c r="Q133" s="215"/>
      <c r="R133" s="230"/>
      <c r="S133" s="189" t="s">
        <v>37</v>
      </c>
      <c r="T133" s="172"/>
      <c r="U133" s="173"/>
      <c r="V133" s="174" t="s">
        <v>50</v>
      </c>
      <c r="W133" s="172"/>
      <c r="X133" s="173"/>
      <c r="Y133" s="171" t="s">
        <v>38</v>
      </c>
      <c r="Z133" s="172"/>
      <c r="AA133" s="173"/>
      <c r="AB133" s="174" t="s">
        <v>50</v>
      </c>
      <c r="AC133" s="172"/>
      <c r="AD133" s="173"/>
      <c r="AE133" s="171" t="s">
        <v>39</v>
      </c>
      <c r="AF133" s="172"/>
      <c r="AG133" s="173"/>
      <c r="AH133" s="174" t="s">
        <v>50</v>
      </c>
      <c r="AI133" s="172"/>
      <c r="AJ133" s="173"/>
      <c r="AK133" s="171" t="s">
        <v>40</v>
      </c>
      <c r="AL133" s="172"/>
      <c r="AM133" s="173"/>
      <c r="AN133" s="174" t="s">
        <v>50</v>
      </c>
      <c r="AO133" s="172"/>
      <c r="AP133" s="173"/>
      <c r="AQ133" s="171" t="s">
        <v>41</v>
      </c>
      <c r="AR133" s="172"/>
      <c r="AS133" s="173"/>
      <c r="AT133" s="174" t="s">
        <v>50</v>
      </c>
      <c r="AU133" s="172"/>
      <c r="AV133" s="173"/>
      <c r="AW133" s="171" t="s">
        <v>42</v>
      </c>
      <c r="AX133" s="172"/>
      <c r="AY133" s="173"/>
      <c r="AZ133" s="174" t="str">
        <f>IF(ISBLANK($E$13),"N/A","")</f>
        <v>N/A</v>
      </c>
      <c r="BA133" s="172"/>
      <c r="BB133" s="173"/>
      <c r="BC133" s="171" t="s">
        <v>43</v>
      </c>
      <c r="BD133" s="172"/>
      <c r="BE133" s="173"/>
      <c r="BF133" s="174" t="str">
        <f>IF(ISBLANK($E$14),"N/A","")</f>
        <v>N/A</v>
      </c>
      <c r="BG133" s="172"/>
      <c r="BH133" s="173"/>
      <c r="BI133" s="171" t="s">
        <v>44</v>
      </c>
      <c r="BJ133" s="172"/>
      <c r="BK133" s="172"/>
      <c r="BL133" s="174" t="str">
        <f>IF(ISBLANK($E$15),"N/A","")</f>
        <v>N/A</v>
      </c>
      <c r="BM133" s="172"/>
      <c r="BN133" s="178"/>
      <c r="BO133" s="52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24.75" customHeight="1">
      <c r="A134" s="1"/>
      <c r="B134" s="408" t="s">
        <v>127</v>
      </c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96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24.75" customHeight="1">
      <c r="A135" s="1"/>
      <c r="B135" s="237" t="s">
        <v>128</v>
      </c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9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24.75" customHeight="1">
      <c r="A136" s="1"/>
      <c r="B136" s="237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9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24.75" customHeight="1">
      <c r="A137" s="1"/>
      <c r="B137" s="237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9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24.75" customHeight="1">
      <c r="A138" s="1"/>
      <c r="B138" s="237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9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24.75" customHeight="1">
      <c r="A139" s="1"/>
      <c r="B139" s="217"/>
      <c r="C139" s="218"/>
      <c r="D139" s="218"/>
      <c r="E139" s="218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9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24.75" customHeight="1">
      <c r="A140" s="1"/>
      <c r="B140" s="405" t="s">
        <v>129</v>
      </c>
      <c r="C140" s="406"/>
      <c r="D140" s="406"/>
      <c r="E140" s="406"/>
      <c r="F140" s="406"/>
      <c r="G140" s="406"/>
      <c r="H140" s="406"/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  <c r="AA140" s="406"/>
      <c r="AB140" s="406"/>
      <c r="AC140" s="406"/>
      <c r="AD140" s="406"/>
      <c r="AE140" s="406"/>
      <c r="AF140" s="406"/>
      <c r="AG140" s="406"/>
      <c r="AH140" s="53"/>
      <c r="AI140" s="407" t="s">
        <v>130</v>
      </c>
      <c r="AJ140" s="315"/>
      <c r="AK140" s="317"/>
      <c r="AL140" s="54"/>
      <c r="AM140" s="55"/>
      <c r="AN140" s="55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24.75" customHeight="1">
      <c r="A141" s="1"/>
      <c r="B141" s="416" t="s">
        <v>131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  <c r="O141" s="259"/>
      <c r="P141" s="259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58"/>
      <c r="AP141" s="204" t="s">
        <v>132</v>
      </c>
      <c r="AQ141" s="172"/>
      <c r="AR141" s="178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24.75" customHeight="1">
      <c r="A142" s="1"/>
      <c r="B142" s="416" t="s">
        <v>133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59"/>
      <c r="O142" s="259"/>
      <c r="P142" s="259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59"/>
      <c r="AO142" s="204" t="s">
        <v>132</v>
      </c>
      <c r="AP142" s="172"/>
      <c r="AQ142" s="178"/>
      <c r="AR142" s="6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24.75" customHeight="1">
      <c r="A143" s="1"/>
      <c r="B143" s="200" t="s">
        <v>134</v>
      </c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61"/>
      <c r="AS143" s="204" t="s">
        <v>135</v>
      </c>
      <c r="AT143" s="172"/>
      <c r="AU143" s="178"/>
      <c r="AV143" s="8"/>
      <c r="AW143" s="49"/>
      <c r="AX143" s="49"/>
      <c r="AY143" s="49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24.75" customHeight="1">
      <c r="A144" s="1"/>
      <c r="B144" s="403" t="s">
        <v>136</v>
      </c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62"/>
      <c r="AN144" s="204" t="s">
        <v>135</v>
      </c>
      <c r="AO144" s="172"/>
      <c r="AP144" s="178"/>
      <c r="AQ144" s="63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24.75" customHeight="1">
      <c r="A145" s="1"/>
      <c r="B145" s="200" t="s">
        <v>137</v>
      </c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24"/>
      <c r="BE145" s="350" t="s">
        <v>138</v>
      </c>
      <c r="BF145" s="172"/>
      <c r="BG145" s="172"/>
      <c r="BH145" s="172"/>
      <c r="BI145" s="178"/>
      <c r="BJ145" s="1"/>
      <c r="BK145" s="1"/>
      <c r="BL145" s="1"/>
      <c r="BM145" s="1"/>
      <c r="BN145" s="1"/>
      <c r="BO145" s="1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24.75" customHeight="1">
      <c r="A146" s="1"/>
      <c r="B146" s="403" t="s">
        <v>139</v>
      </c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415" t="s">
        <v>140</v>
      </c>
      <c r="AH146" s="180"/>
      <c r="AI146" s="180"/>
      <c r="AJ146" s="180"/>
      <c r="AK146" s="180"/>
      <c r="AL146" s="204" t="s">
        <v>141</v>
      </c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8"/>
      <c r="AW146" s="64"/>
      <c r="AX146" s="1"/>
      <c r="AY146" s="1"/>
      <c r="AZ146" s="65" t="s">
        <v>142</v>
      </c>
      <c r="BA146" s="45"/>
      <c r="BB146" s="45"/>
      <c r="BC146" s="45"/>
      <c r="BD146" s="66"/>
      <c r="BE146" s="204" t="s">
        <v>141</v>
      </c>
      <c r="BF146" s="172"/>
      <c r="BG146" s="172"/>
      <c r="BH146" s="172"/>
      <c r="BI146" s="172"/>
      <c r="BJ146" s="172"/>
      <c r="BK146" s="172"/>
      <c r="BL146" s="172"/>
      <c r="BM146" s="172"/>
      <c r="BN146" s="178"/>
      <c r="BO146" s="1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24.75" customHeight="1">
      <c r="A147" s="1"/>
      <c r="B147" s="403" t="s">
        <v>143</v>
      </c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62"/>
      <c r="Z147" s="404" t="s">
        <v>144</v>
      </c>
      <c r="AA147" s="238"/>
      <c r="AB147" s="301"/>
      <c r="AC147" s="204" t="s">
        <v>296</v>
      </c>
      <c r="AD147" s="172"/>
      <c r="AE147" s="178"/>
      <c r="AF147" s="67"/>
      <c r="AG147" s="404" t="s">
        <v>145</v>
      </c>
      <c r="AH147" s="238"/>
      <c r="AI147" s="238"/>
      <c r="AJ147" s="68"/>
      <c r="AK147" s="204"/>
      <c r="AL147" s="172"/>
      <c r="AM147" s="178"/>
      <c r="AN147" s="69"/>
      <c r="AO147" s="70"/>
      <c r="AP147" s="70"/>
      <c r="AQ147" s="70"/>
      <c r="AR147" s="7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24.75" customHeight="1">
      <c r="A148" s="1"/>
      <c r="B148" s="235" t="s">
        <v>146</v>
      </c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24"/>
      <c r="AL148" s="204" t="s">
        <v>147</v>
      </c>
      <c r="AM148" s="172"/>
      <c r="AN148" s="178"/>
      <c r="AO148" s="204" t="s">
        <v>148</v>
      </c>
      <c r="AP148" s="172"/>
      <c r="AQ148" s="178"/>
      <c r="AR148" s="204" t="s">
        <v>149</v>
      </c>
      <c r="AS148" s="172"/>
      <c r="AT148" s="178"/>
      <c r="AU148" s="204" t="s">
        <v>148</v>
      </c>
      <c r="AV148" s="172"/>
      <c r="AW148" s="178"/>
      <c r="AX148" s="204" t="s">
        <v>150</v>
      </c>
      <c r="AY148" s="172"/>
      <c r="AZ148" s="178"/>
      <c r="BA148" s="204" t="s">
        <v>151</v>
      </c>
      <c r="BB148" s="172"/>
      <c r="BC148" s="178"/>
      <c r="BD148" s="204" t="s">
        <v>152</v>
      </c>
      <c r="BE148" s="172"/>
      <c r="BF148" s="178"/>
      <c r="BG148" s="204" t="s">
        <v>148</v>
      </c>
      <c r="BH148" s="172"/>
      <c r="BI148" s="178"/>
      <c r="BJ148" s="204" t="s">
        <v>153</v>
      </c>
      <c r="BK148" s="172"/>
      <c r="BL148" s="178"/>
      <c r="BM148" s="204" t="s">
        <v>148</v>
      </c>
      <c r="BN148" s="172"/>
      <c r="BO148" s="196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24.75" customHeight="1">
      <c r="A149" s="1"/>
      <c r="B149" s="400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24"/>
      <c r="AL149" s="401" t="s">
        <v>154</v>
      </c>
      <c r="AM149" s="172"/>
      <c r="AN149" s="178"/>
      <c r="AO149" s="204"/>
      <c r="AP149" s="172"/>
      <c r="AQ149" s="178"/>
      <c r="AR149" s="204" t="s">
        <v>155</v>
      </c>
      <c r="AS149" s="172"/>
      <c r="AT149" s="178"/>
      <c r="AU149" s="204"/>
      <c r="AV149" s="172"/>
      <c r="AW149" s="178"/>
      <c r="AX149" s="204" t="s">
        <v>156</v>
      </c>
      <c r="AY149" s="172"/>
      <c r="AZ149" s="178"/>
      <c r="BA149" s="204"/>
      <c r="BB149" s="172"/>
      <c r="BC149" s="178"/>
      <c r="BD149" s="350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96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24.75" customHeight="1">
      <c r="A150" s="1"/>
      <c r="B150" s="387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377"/>
      <c r="AL150" s="40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96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24.75" customHeight="1">
      <c r="A151" s="1"/>
      <c r="B151" s="408" t="s">
        <v>157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96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24.75" customHeight="1">
      <c r="A152" s="1"/>
      <c r="B152" s="370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  <c r="BI152" s="215"/>
      <c r="BJ152" s="215"/>
      <c r="BK152" s="215"/>
      <c r="BL152" s="215"/>
      <c r="BM152" s="215"/>
      <c r="BN152" s="215"/>
      <c r="BO152" s="216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24.75" customHeight="1">
      <c r="A153" s="1"/>
      <c r="B153" s="237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9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24.75" customHeight="1">
      <c r="A154" s="1"/>
      <c r="B154" s="237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9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24.75" customHeight="1">
      <c r="A155" s="1"/>
      <c r="B155" s="237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9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24.75" customHeight="1">
      <c r="A156" s="1"/>
      <c r="B156" s="237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9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24.75" customHeight="1">
      <c r="A157" s="1"/>
      <c r="B157" s="237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9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24.75" customHeight="1">
      <c r="A158" s="1"/>
      <c r="B158" s="217"/>
      <c r="C158" s="218"/>
      <c r="D158" s="218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9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5.75" customHeight="1">
      <c r="A159" s="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5.75" customHeight="1">
      <c r="A160" s="1"/>
      <c r="B160" s="71"/>
      <c r="C160" s="393" t="s">
        <v>158</v>
      </c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7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7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5.75" customHeight="1">
      <c r="A161" s="1"/>
      <c r="B161" s="71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7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5.75" customHeight="1">
      <c r="A162" s="1"/>
      <c r="B162" s="71"/>
      <c r="C162" s="1"/>
      <c r="D162" s="394" t="s">
        <v>159</v>
      </c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2"/>
      <c r="AE162" s="1"/>
      <c r="AF162" s="1"/>
      <c r="AG162" s="395" t="s">
        <v>160</v>
      </c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  <c r="AZ162" s="315"/>
      <c r="BA162" s="315"/>
      <c r="BB162" s="315"/>
      <c r="BC162" s="315"/>
      <c r="BD162" s="315"/>
      <c r="BE162" s="315"/>
      <c r="BF162" s="315"/>
      <c r="BG162" s="315"/>
      <c r="BH162" s="315"/>
      <c r="BI162" s="315"/>
      <c r="BJ162" s="315"/>
      <c r="BK162" s="315"/>
      <c r="BL162" s="315"/>
      <c r="BM162" s="315"/>
      <c r="BN162" s="315"/>
      <c r="BO162" s="342"/>
      <c r="BP162" s="7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7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5.75" customHeight="1">
      <c r="A163" s="1"/>
      <c r="B163" s="71"/>
      <c r="C163" s="1"/>
      <c r="D163" s="384" t="s">
        <v>161</v>
      </c>
      <c r="E163" s="172"/>
      <c r="F163" s="172"/>
      <c r="G163" s="172"/>
      <c r="H163" s="172"/>
      <c r="I163" s="172"/>
      <c r="J163" s="172"/>
      <c r="K163" s="396" t="s">
        <v>162</v>
      </c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96"/>
      <c r="AE163" s="73"/>
      <c r="AF163" s="74"/>
      <c r="AG163" s="384" t="s">
        <v>161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8"/>
      <c r="AU163" s="392" t="s">
        <v>163</v>
      </c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3"/>
      <c r="BP163" s="74"/>
      <c r="BQ163" s="74"/>
      <c r="BR163" s="75"/>
      <c r="BS163" s="385" t="s">
        <v>164</v>
      </c>
      <c r="BT163" s="221"/>
      <c r="BU163" s="221"/>
      <c r="BV163" s="386"/>
      <c r="BW163" s="388" t="s">
        <v>165</v>
      </c>
      <c r="BX163" s="221"/>
      <c r="BY163" s="221"/>
      <c r="BZ163" s="221"/>
      <c r="CA163" s="221"/>
      <c r="CB163" s="221"/>
      <c r="CC163" s="222"/>
      <c r="CD163" s="7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5.75" customHeight="1">
      <c r="A164" s="1"/>
      <c r="B164" s="71"/>
      <c r="C164" s="1"/>
      <c r="D164" s="397" t="s">
        <v>166</v>
      </c>
      <c r="E164" s="183"/>
      <c r="F164" s="183"/>
      <c r="G164" s="183"/>
      <c r="H164" s="183"/>
      <c r="I164" s="183"/>
      <c r="J164" s="183"/>
      <c r="K164" s="372" t="s">
        <v>167</v>
      </c>
      <c r="L164" s="215"/>
      <c r="M164" s="215"/>
      <c r="N164" s="215"/>
      <c r="O164" s="215"/>
      <c r="P164" s="391" t="s">
        <v>168</v>
      </c>
      <c r="Q164" s="215"/>
      <c r="R164" s="215"/>
      <c r="S164" s="215"/>
      <c r="T164" s="254"/>
      <c r="U164" s="391" t="s">
        <v>169</v>
      </c>
      <c r="V164" s="215"/>
      <c r="W164" s="215"/>
      <c r="X164" s="215"/>
      <c r="Y164" s="254"/>
      <c r="Z164" s="391" t="s">
        <v>170</v>
      </c>
      <c r="AA164" s="215"/>
      <c r="AB164" s="215"/>
      <c r="AC164" s="215"/>
      <c r="AD164" s="216"/>
      <c r="AE164" s="74"/>
      <c r="AF164" s="74"/>
      <c r="AG164" s="397" t="s">
        <v>171</v>
      </c>
      <c r="AH164" s="183"/>
      <c r="AI164" s="183"/>
      <c r="AJ164" s="183"/>
      <c r="AK164" s="399" t="s">
        <v>166</v>
      </c>
      <c r="AL164" s="201"/>
      <c r="AM164" s="201"/>
      <c r="AN164" s="201"/>
      <c r="AO164" s="224"/>
      <c r="AP164" s="375" t="s">
        <v>172</v>
      </c>
      <c r="AQ164" s="201"/>
      <c r="AR164" s="201"/>
      <c r="AS164" s="201"/>
      <c r="AT164" s="224"/>
      <c r="AU164" s="389" t="s">
        <v>167</v>
      </c>
      <c r="AV164" s="201"/>
      <c r="AW164" s="201"/>
      <c r="AX164" s="201"/>
      <c r="AY164" s="286"/>
      <c r="AZ164" s="390" t="s">
        <v>168</v>
      </c>
      <c r="BA164" s="259"/>
      <c r="BB164" s="259"/>
      <c r="BC164" s="259"/>
      <c r="BD164" s="259"/>
      <c r="BE164" s="265"/>
      <c r="BF164" s="389" t="s">
        <v>169</v>
      </c>
      <c r="BG164" s="201"/>
      <c r="BH164" s="201"/>
      <c r="BI164" s="201"/>
      <c r="BJ164" s="286"/>
      <c r="BK164" s="391" t="s">
        <v>170</v>
      </c>
      <c r="BL164" s="215"/>
      <c r="BM164" s="215"/>
      <c r="BN164" s="215"/>
      <c r="BO164" s="216"/>
      <c r="BP164" s="78"/>
      <c r="BQ164" s="78"/>
      <c r="BR164" s="79"/>
      <c r="BS164" s="387"/>
      <c r="BT164" s="212"/>
      <c r="BU164" s="212"/>
      <c r="BV164" s="377"/>
      <c r="BW164" s="376"/>
      <c r="BX164" s="212"/>
      <c r="BY164" s="212"/>
      <c r="BZ164" s="212"/>
      <c r="CA164" s="212"/>
      <c r="CB164" s="212"/>
      <c r="CC164" s="213"/>
      <c r="CD164" s="7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5.75" customHeight="1">
      <c r="A165" s="1"/>
      <c r="B165" s="71"/>
      <c r="C165" s="1"/>
      <c r="D165" s="387"/>
      <c r="E165" s="212"/>
      <c r="F165" s="212"/>
      <c r="G165" s="212"/>
      <c r="H165" s="212"/>
      <c r="I165" s="212"/>
      <c r="J165" s="212"/>
      <c r="K165" s="373" t="s">
        <v>173</v>
      </c>
      <c r="L165" s="192"/>
      <c r="M165" s="192"/>
      <c r="N165" s="192"/>
      <c r="O165" s="192"/>
      <c r="P165" s="326" t="s">
        <v>174</v>
      </c>
      <c r="Q165" s="192"/>
      <c r="R165" s="192"/>
      <c r="S165" s="192"/>
      <c r="T165" s="245"/>
      <c r="U165" s="326" t="s">
        <v>174</v>
      </c>
      <c r="V165" s="192"/>
      <c r="W165" s="192"/>
      <c r="X165" s="192"/>
      <c r="Y165" s="245"/>
      <c r="Z165" s="326" t="s">
        <v>174</v>
      </c>
      <c r="AA165" s="192"/>
      <c r="AB165" s="192"/>
      <c r="AC165" s="192"/>
      <c r="AD165" s="193"/>
      <c r="AG165" s="398"/>
      <c r="AH165" s="259"/>
      <c r="AI165" s="259"/>
      <c r="AJ165" s="259"/>
      <c r="AK165" s="212"/>
      <c r="AL165" s="212"/>
      <c r="AM165" s="212"/>
      <c r="AN165" s="212"/>
      <c r="AO165" s="377"/>
      <c r="AP165" s="376"/>
      <c r="AQ165" s="212"/>
      <c r="AR165" s="212"/>
      <c r="AS165" s="212"/>
      <c r="AT165" s="377"/>
      <c r="AU165" s="378" t="s">
        <v>173</v>
      </c>
      <c r="AV165" s="192"/>
      <c r="AW165" s="192"/>
      <c r="AX165" s="192"/>
      <c r="AY165" s="245"/>
      <c r="AZ165" s="326" t="s">
        <v>174</v>
      </c>
      <c r="BA165" s="192"/>
      <c r="BB165" s="192"/>
      <c r="BC165" s="192"/>
      <c r="BD165" s="192"/>
      <c r="BE165" s="245"/>
      <c r="BF165" s="326" t="s">
        <v>174</v>
      </c>
      <c r="BG165" s="192"/>
      <c r="BH165" s="192"/>
      <c r="BI165" s="192"/>
      <c r="BJ165" s="245"/>
      <c r="BK165" s="326" t="s">
        <v>174</v>
      </c>
      <c r="BL165" s="192"/>
      <c r="BM165" s="192"/>
      <c r="BN165" s="192"/>
      <c r="BO165" s="193"/>
      <c r="BP165" s="80"/>
      <c r="BQ165" s="80"/>
      <c r="BR165" s="81"/>
      <c r="BS165" s="383" t="s">
        <v>175</v>
      </c>
      <c r="BT165" s="215"/>
      <c r="BU165" s="215"/>
      <c r="BV165" s="230"/>
      <c r="BW165" s="372" t="s">
        <v>176</v>
      </c>
      <c r="BX165" s="215"/>
      <c r="BY165" s="215"/>
      <c r="BZ165" s="215"/>
      <c r="CA165" s="215"/>
      <c r="CB165" s="215"/>
      <c r="CC165" s="216"/>
      <c r="CD165" s="7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5.75" customHeight="1">
      <c r="A166" s="1"/>
      <c r="B166" s="71"/>
      <c r="C166" s="1"/>
      <c r="D166" s="374" t="s">
        <v>177</v>
      </c>
      <c r="E166" s="201"/>
      <c r="F166" s="201"/>
      <c r="G166" s="201"/>
      <c r="H166" s="201"/>
      <c r="I166" s="201"/>
      <c r="J166" s="201"/>
      <c r="K166" s="365">
        <v>7.7</v>
      </c>
      <c r="L166" s="215"/>
      <c r="M166" s="215"/>
      <c r="N166" s="215"/>
      <c r="O166" s="366"/>
      <c r="P166" s="367"/>
      <c r="Q166" s="368"/>
      <c r="R166" s="368"/>
      <c r="S166" s="368"/>
      <c r="T166" s="369"/>
      <c r="U166" s="363"/>
      <c r="V166" s="215"/>
      <c r="W166" s="215"/>
      <c r="X166" s="215"/>
      <c r="Y166" s="254"/>
      <c r="Z166" s="362"/>
      <c r="AA166" s="183"/>
      <c r="AB166" s="183"/>
      <c r="AC166" s="183"/>
      <c r="AD166" s="353"/>
      <c r="AE166" s="1"/>
      <c r="AF166" s="1"/>
      <c r="AG166" s="370" t="s">
        <v>71</v>
      </c>
      <c r="AH166" s="215"/>
      <c r="AI166" s="215"/>
      <c r="AJ166" s="230"/>
      <c r="AK166" s="371" t="s">
        <v>178</v>
      </c>
      <c r="AL166" s="215"/>
      <c r="AM166" s="215"/>
      <c r="AN166" s="215"/>
      <c r="AO166" s="230"/>
      <c r="AP166" s="359" t="s">
        <v>179</v>
      </c>
      <c r="AQ166" s="183"/>
      <c r="AR166" s="183"/>
      <c r="AS166" s="183"/>
      <c r="AT166" s="296"/>
      <c r="AU166" s="360"/>
      <c r="AV166" s="248"/>
      <c r="AW166" s="248"/>
      <c r="AX166" s="248"/>
      <c r="AY166" s="361"/>
      <c r="AZ166" s="367"/>
      <c r="BA166" s="368"/>
      <c r="BB166" s="368"/>
      <c r="BC166" s="368"/>
      <c r="BD166" s="368"/>
      <c r="BE166" s="379"/>
      <c r="BF166" s="362"/>
      <c r="BG166" s="183"/>
      <c r="BH166" s="183"/>
      <c r="BI166" s="183"/>
      <c r="BJ166" s="184"/>
      <c r="BK166" s="363"/>
      <c r="BL166" s="215"/>
      <c r="BM166" s="215"/>
      <c r="BN166" s="215"/>
      <c r="BO166" s="216"/>
      <c r="BP166" s="80"/>
      <c r="BQ166" s="80"/>
      <c r="BR166" s="81"/>
      <c r="BS166" s="355" t="s">
        <v>180</v>
      </c>
      <c r="BT166" s="238"/>
      <c r="BU166" s="238"/>
      <c r="BV166" s="301"/>
      <c r="BW166" s="356" t="s">
        <v>181</v>
      </c>
      <c r="BX166" s="238"/>
      <c r="BY166" s="238"/>
      <c r="BZ166" s="238"/>
      <c r="CA166" s="238"/>
      <c r="CB166" s="238"/>
      <c r="CC166" s="239"/>
      <c r="CD166" s="7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5.75" customHeight="1">
      <c r="A167" s="1"/>
      <c r="B167" s="71"/>
      <c r="C167" s="1"/>
      <c r="D167" s="237" t="s">
        <v>182</v>
      </c>
      <c r="E167" s="238"/>
      <c r="F167" s="238"/>
      <c r="G167" s="238"/>
      <c r="H167" s="238"/>
      <c r="I167" s="238"/>
      <c r="J167" s="238"/>
      <c r="K167" s="381">
        <v>28</v>
      </c>
      <c r="L167" s="238"/>
      <c r="M167" s="238"/>
      <c r="N167" s="238"/>
      <c r="O167" s="382"/>
      <c r="P167" s="380"/>
      <c r="Q167" s="238"/>
      <c r="R167" s="238"/>
      <c r="S167" s="238"/>
      <c r="T167" s="263"/>
      <c r="U167" s="302"/>
      <c r="V167" s="238"/>
      <c r="W167" s="238"/>
      <c r="X167" s="238"/>
      <c r="Y167" s="263"/>
      <c r="Z167" s="302"/>
      <c r="AA167" s="238"/>
      <c r="AB167" s="238"/>
      <c r="AC167" s="238"/>
      <c r="AD167" s="239"/>
      <c r="AE167" s="1"/>
      <c r="AF167" s="1"/>
      <c r="AG167" s="237" t="s">
        <v>72</v>
      </c>
      <c r="AH167" s="238"/>
      <c r="AI167" s="238"/>
      <c r="AJ167" s="301"/>
      <c r="AK167" s="357" t="s">
        <v>183</v>
      </c>
      <c r="AL167" s="238"/>
      <c r="AM167" s="238"/>
      <c r="AN167" s="238"/>
      <c r="AO167" s="301"/>
      <c r="AP167" s="357" t="s">
        <v>184</v>
      </c>
      <c r="AQ167" s="238"/>
      <c r="AR167" s="238"/>
      <c r="AS167" s="238"/>
      <c r="AT167" s="301"/>
      <c r="AU167" s="358"/>
      <c r="AV167" s="238"/>
      <c r="AW167" s="238"/>
      <c r="AX167" s="238"/>
      <c r="AY167" s="263"/>
      <c r="AZ167" s="380"/>
      <c r="BA167" s="238"/>
      <c r="BB167" s="238"/>
      <c r="BC167" s="238"/>
      <c r="BD167" s="238"/>
      <c r="BE167" s="263"/>
      <c r="BF167" s="335"/>
      <c r="BG167" s="180"/>
      <c r="BH167" s="180"/>
      <c r="BI167" s="180"/>
      <c r="BJ167" s="181"/>
      <c r="BK167" s="354"/>
      <c r="BL167" s="259"/>
      <c r="BM167" s="259"/>
      <c r="BN167" s="259"/>
      <c r="BO167" s="345"/>
      <c r="BP167" s="80"/>
      <c r="BQ167" s="80"/>
      <c r="BR167" s="81"/>
      <c r="BS167" s="355" t="s">
        <v>181</v>
      </c>
      <c r="BT167" s="238"/>
      <c r="BU167" s="238"/>
      <c r="BV167" s="301"/>
      <c r="BW167" s="356" t="s">
        <v>185</v>
      </c>
      <c r="BX167" s="238"/>
      <c r="BY167" s="238"/>
      <c r="BZ167" s="238"/>
      <c r="CA167" s="238"/>
      <c r="CB167" s="238"/>
      <c r="CC167" s="239"/>
      <c r="CD167" s="7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5.75" customHeight="1">
      <c r="A168" s="1"/>
      <c r="B168" s="71"/>
      <c r="C168" s="1"/>
      <c r="D168" s="237" t="s">
        <v>186</v>
      </c>
      <c r="E168" s="238"/>
      <c r="F168" s="238"/>
      <c r="G168" s="238"/>
      <c r="H168" s="238"/>
      <c r="I168" s="238"/>
      <c r="J168" s="238"/>
      <c r="K168" s="381">
        <v>18</v>
      </c>
      <c r="L168" s="238"/>
      <c r="M168" s="238"/>
      <c r="N168" s="238"/>
      <c r="O168" s="382"/>
      <c r="P168" s="380"/>
      <c r="Q168" s="238"/>
      <c r="R168" s="238"/>
      <c r="S168" s="238"/>
      <c r="T168" s="263"/>
      <c r="U168" s="302"/>
      <c r="V168" s="238"/>
      <c r="W168" s="238"/>
      <c r="X168" s="238"/>
      <c r="Y168" s="263"/>
      <c r="Z168" s="302"/>
      <c r="AA168" s="238"/>
      <c r="AB168" s="238"/>
      <c r="AC168" s="238"/>
      <c r="AD168" s="239"/>
      <c r="AE168" s="1"/>
      <c r="AF168" s="1"/>
      <c r="AG168" s="237" t="s">
        <v>73</v>
      </c>
      <c r="AH168" s="238"/>
      <c r="AI168" s="238"/>
      <c r="AJ168" s="301"/>
      <c r="AK168" s="357" t="s">
        <v>187</v>
      </c>
      <c r="AL168" s="238"/>
      <c r="AM168" s="238"/>
      <c r="AN168" s="238"/>
      <c r="AO168" s="301"/>
      <c r="AP168" s="357" t="s">
        <v>188</v>
      </c>
      <c r="AQ168" s="238"/>
      <c r="AR168" s="238"/>
      <c r="AS168" s="238"/>
      <c r="AT168" s="301"/>
      <c r="AU168" s="358"/>
      <c r="AV168" s="238"/>
      <c r="AW168" s="238"/>
      <c r="AX168" s="238"/>
      <c r="AY168" s="263"/>
      <c r="AZ168" s="380"/>
      <c r="BA168" s="238"/>
      <c r="BB168" s="238"/>
      <c r="BC168" s="238"/>
      <c r="BD168" s="238"/>
      <c r="BE168" s="263"/>
      <c r="BF168" s="335"/>
      <c r="BG168" s="180"/>
      <c r="BH168" s="180"/>
      <c r="BI168" s="180"/>
      <c r="BJ168" s="181"/>
      <c r="BK168" s="354"/>
      <c r="BL168" s="259"/>
      <c r="BM168" s="259"/>
      <c r="BN168" s="259"/>
      <c r="BO168" s="345"/>
      <c r="BP168" s="80"/>
      <c r="BQ168" s="80"/>
      <c r="BR168" s="81"/>
      <c r="BS168" s="355" t="s">
        <v>189</v>
      </c>
      <c r="BT168" s="238"/>
      <c r="BU168" s="238"/>
      <c r="BV168" s="301"/>
      <c r="BW168" s="356" t="s">
        <v>190</v>
      </c>
      <c r="BX168" s="238"/>
      <c r="BY168" s="238"/>
      <c r="BZ168" s="238"/>
      <c r="CA168" s="238"/>
      <c r="CB168" s="238"/>
      <c r="CC168" s="239"/>
      <c r="CD168" s="7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5.75" customHeight="1">
      <c r="A169" s="1"/>
      <c r="B169" s="71"/>
      <c r="C169" s="1"/>
      <c r="D169" s="237" t="s">
        <v>191</v>
      </c>
      <c r="E169" s="238"/>
      <c r="F169" s="238"/>
      <c r="G169" s="238"/>
      <c r="H169" s="238"/>
      <c r="I169" s="238"/>
      <c r="J169" s="238"/>
      <c r="K169" s="381">
        <v>44</v>
      </c>
      <c r="L169" s="238"/>
      <c r="M169" s="238"/>
      <c r="N169" s="238"/>
      <c r="O169" s="382"/>
      <c r="P169" s="380"/>
      <c r="Q169" s="238"/>
      <c r="R169" s="238"/>
      <c r="S169" s="238"/>
      <c r="T169" s="263"/>
      <c r="U169" s="302"/>
      <c r="V169" s="238"/>
      <c r="W169" s="238"/>
      <c r="X169" s="238"/>
      <c r="Y169" s="263"/>
      <c r="Z169" s="302"/>
      <c r="AA169" s="238"/>
      <c r="AB169" s="238"/>
      <c r="AC169" s="238"/>
      <c r="AD169" s="239"/>
      <c r="AE169" s="1"/>
      <c r="AF169" s="1"/>
      <c r="AG169" s="237" t="s">
        <v>74</v>
      </c>
      <c r="AH169" s="238"/>
      <c r="AI169" s="238"/>
      <c r="AJ169" s="301"/>
      <c r="AK169" s="357" t="s">
        <v>192</v>
      </c>
      <c r="AL169" s="238"/>
      <c r="AM169" s="238"/>
      <c r="AN169" s="238"/>
      <c r="AO169" s="301"/>
      <c r="AP169" s="357" t="s">
        <v>193</v>
      </c>
      <c r="AQ169" s="238"/>
      <c r="AR169" s="238"/>
      <c r="AS169" s="238"/>
      <c r="AT169" s="301"/>
      <c r="AU169" s="358"/>
      <c r="AV169" s="238"/>
      <c r="AW169" s="238"/>
      <c r="AX169" s="238"/>
      <c r="AY169" s="263"/>
      <c r="AZ169" s="380"/>
      <c r="BA169" s="238"/>
      <c r="BB169" s="238"/>
      <c r="BC169" s="238"/>
      <c r="BD169" s="238"/>
      <c r="BE169" s="263"/>
      <c r="BF169" s="302"/>
      <c r="BG169" s="238"/>
      <c r="BH169" s="238"/>
      <c r="BI169" s="238"/>
      <c r="BJ169" s="263"/>
      <c r="BK169" s="354"/>
      <c r="BL169" s="259"/>
      <c r="BM169" s="259"/>
      <c r="BN169" s="259"/>
      <c r="BO169" s="345"/>
      <c r="BP169" s="80"/>
      <c r="BQ169" s="80"/>
      <c r="BR169" s="81"/>
      <c r="BS169" s="355" t="s">
        <v>194</v>
      </c>
      <c r="BT169" s="238"/>
      <c r="BU169" s="238"/>
      <c r="BV169" s="301"/>
      <c r="BW169" s="356" t="s">
        <v>195</v>
      </c>
      <c r="BX169" s="238"/>
      <c r="BY169" s="238"/>
      <c r="BZ169" s="238"/>
      <c r="CA169" s="238"/>
      <c r="CB169" s="238"/>
      <c r="CC169" s="239"/>
      <c r="CD169" s="7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5.75" customHeight="1">
      <c r="A170" s="1"/>
      <c r="B170" s="71"/>
      <c r="C170" s="1"/>
      <c r="D170" s="237"/>
      <c r="E170" s="238"/>
      <c r="F170" s="238"/>
      <c r="G170" s="238"/>
      <c r="H170" s="238"/>
      <c r="I170" s="238"/>
      <c r="J170" s="238"/>
      <c r="K170" s="381"/>
      <c r="L170" s="238"/>
      <c r="M170" s="238"/>
      <c r="N170" s="238"/>
      <c r="O170" s="382"/>
      <c r="P170" s="380"/>
      <c r="Q170" s="238"/>
      <c r="R170" s="238"/>
      <c r="S170" s="238"/>
      <c r="T170" s="263"/>
      <c r="U170" s="302"/>
      <c r="V170" s="238"/>
      <c r="W170" s="238"/>
      <c r="X170" s="238"/>
      <c r="Y170" s="263"/>
      <c r="Z170" s="302"/>
      <c r="AA170" s="238"/>
      <c r="AB170" s="238"/>
      <c r="AC170" s="238"/>
      <c r="AD170" s="239"/>
      <c r="AE170" s="1"/>
      <c r="AF170" s="1"/>
      <c r="AG170" s="237" t="s">
        <v>75</v>
      </c>
      <c r="AH170" s="238"/>
      <c r="AI170" s="238"/>
      <c r="AJ170" s="301"/>
      <c r="AK170" s="357" t="s">
        <v>192</v>
      </c>
      <c r="AL170" s="238"/>
      <c r="AM170" s="238"/>
      <c r="AN170" s="238"/>
      <c r="AO170" s="301"/>
      <c r="AP170" s="357" t="s">
        <v>196</v>
      </c>
      <c r="AQ170" s="238"/>
      <c r="AR170" s="238"/>
      <c r="AS170" s="238"/>
      <c r="AT170" s="301"/>
      <c r="AU170" s="358"/>
      <c r="AV170" s="238"/>
      <c r="AW170" s="238"/>
      <c r="AX170" s="238"/>
      <c r="AY170" s="263"/>
      <c r="AZ170" s="380"/>
      <c r="BA170" s="238"/>
      <c r="BB170" s="238"/>
      <c r="BC170" s="238"/>
      <c r="BD170" s="238"/>
      <c r="BE170" s="263"/>
      <c r="BF170" s="302"/>
      <c r="BG170" s="238"/>
      <c r="BH170" s="238"/>
      <c r="BI170" s="238"/>
      <c r="BJ170" s="263"/>
      <c r="BK170" s="354"/>
      <c r="BL170" s="259"/>
      <c r="BM170" s="259"/>
      <c r="BN170" s="259"/>
      <c r="BO170" s="345"/>
      <c r="BP170" s="82"/>
      <c r="BQ170" s="82"/>
      <c r="BR170" s="41"/>
      <c r="BS170" s="237" t="s">
        <v>197</v>
      </c>
      <c r="BT170" s="238"/>
      <c r="BU170" s="238"/>
      <c r="BV170" s="301"/>
      <c r="BW170" s="364" t="s">
        <v>198</v>
      </c>
      <c r="BX170" s="238"/>
      <c r="BY170" s="238"/>
      <c r="BZ170" s="238"/>
      <c r="CA170" s="238"/>
      <c r="CB170" s="238"/>
      <c r="CC170" s="239"/>
      <c r="CD170" s="7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5.75" customHeight="1">
      <c r="A171" s="1"/>
      <c r="B171" s="71"/>
      <c r="C171" s="1"/>
      <c r="D171" s="237"/>
      <c r="E171" s="238"/>
      <c r="F171" s="238"/>
      <c r="G171" s="238"/>
      <c r="H171" s="238"/>
      <c r="I171" s="238"/>
      <c r="J171" s="238"/>
      <c r="K171" s="381"/>
      <c r="L171" s="238"/>
      <c r="M171" s="238"/>
      <c r="N171" s="238"/>
      <c r="O171" s="382"/>
      <c r="P171" s="380"/>
      <c r="Q171" s="238"/>
      <c r="R171" s="238"/>
      <c r="S171" s="238"/>
      <c r="T171" s="263"/>
      <c r="U171" s="302"/>
      <c r="V171" s="238"/>
      <c r="W171" s="238"/>
      <c r="X171" s="238"/>
      <c r="Y171" s="263"/>
      <c r="Z171" s="302"/>
      <c r="AA171" s="238"/>
      <c r="AB171" s="238"/>
      <c r="AC171" s="238"/>
      <c r="AD171" s="239"/>
      <c r="AE171" s="1"/>
      <c r="AF171" s="1"/>
      <c r="AG171" s="237" t="s">
        <v>76</v>
      </c>
      <c r="AH171" s="238"/>
      <c r="AI171" s="238"/>
      <c r="AJ171" s="301"/>
      <c r="AK171" s="357" t="s">
        <v>199</v>
      </c>
      <c r="AL171" s="238"/>
      <c r="AM171" s="238"/>
      <c r="AN171" s="238"/>
      <c r="AO171" s="301"/>
      <c r="AP171" s="357"/>
      <c r="AQ171" s="238"/>
      <c r="AR171" s="238"/>
      <c r="AS171" s="238"/>
      <c r="AT171" s="301"/>
      <c r="AU171" s="358"/>
      <c r="AV171" s="238"/>
      <c r="AW171" s="238"/>
      <c r="AX171" s="238"/>
      <c r="AY171" s="263"/>
      <c r="AZ171" s="380"/>
      <c r="BA171" s="238"/>
      <c r="BB171" s="238"/>
      <c r="BC171" s="238"/>
      <c r="BD171" s="238"/>
      <c r="BE171" s="263"/>
      <c r="BF171" s="354"/>
      <c r="BG171" s="259"/>
      <c r="BH171" s="259"/>
      <c r="BI171" s="259"/>
      <c r="BJ171" s="265"/>
      <c r="BK171" s="354"/>
      <c r="BL171" s="259"/>
      <c r="BM171" s="259"/>
      <c r="BN171" s="259"/>
      <c r="BO171" s="345"/>
      <c r="BP171" s="82"/>
      <c r="BQ171" s="82"/>
      <c r="BR171" s="41"/>
      <c r="BS171" s="237" t="s">
        <v>200</v>
      </c>
      <c r="BT171" s="238"/>
      <c r="BU171" s="238"/>
      <c r="BV171" s="301"/>
      <c r="BW171" s="356" t="s">
        <v>201</v>
      </c>
      <c r="BX171" s="238"/>
      <c r="BY171" s="238"/>
      <c r="BZ171" s="238"/>
      <c r="CA171" s="238"/>
      <c r="CB171" s="238"/>
      <c r="CC171" s="239"/>
      <c r="CD171" s="7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5.75" customHeight="1">
      <c r="A172" s="1"/>
      <c r="B172" s="71"/>
      <c r="C172" s="1"/>
      <c r="D172" s="237"/>
      <c r="E172" s="238"/>
      <c r="F172" s="238"/>
      <c r="G172" s="238"/>
      <c r="H172" s="238"/>
      <c r="I172" s="238"/>
      <c r="J172" s="238"/>
      <c r="K172" s="381"/>
      <c r="L172" s="238"/>
      <c r="M172" s="238"/>
      <c r="N172" s="238"/>
      <c r="O172" s="382"/>
      <c r="P172" s="380"/>
      <c r="Q172" s="238"/>
      <c r="R172" s="238"/>
      <c r="S172" s="238"/>
      <c r="T172" s="263"/>
      <c r="U172" s="302"/>
      <c r="V172" s="238"/>
      <c r="W172" s="238"/>
      <c r="X172" s="238"/>
      <c r="Y172" s="263"/>
      <c r="Z172" s="302"/>
      <c r="AA172" s="238"/>
      <c r="AB172" s="238"/>
      <c r="AC172" s="238"/>
      <c r="AD172" s="239"/>
      <c r="AE172" s="1"/>
      <c r="AF172" s="1"/>
      <c r="AG172" s="237" t="s">
        <v>77</v>
      </c>
      <c r="AH172" s="238"/>
      <c r="AI172" s="238"/>
      <c r="AJ172" s="301"/>
      <c r="AK172" s="306" t="s">
        <v>199</v>
      </c>
      <c r="AL172" s="238"/>
      <c r="AM172" s="238"/>
      <c r="AN172" s="238"/>
      <c r="AO172" s="301"/>
      <c r="AP172" s="357"/>
      <c r="AQ172" s="238"/>
      <c r="AR172" s="238"/>
      <c r="AS172" s="238"/>
      <c r="AT172" s="301"/>
      <c r="AU172" s="358"/>
      <c r="AV172" s="238"/>
      <c r="AW172" s="238"/>
      <c r="AX172" s="238"/>
      <c r="AY172" s="263"/>
      <c r="AZ172" s="380"/>
      <c r="BA172" s="238"/>
      <c r="BB172" s="238"/>
      <c r="BC172" s="238"/>
      <c r="BD172" s="238"/>
      <c r="BE172" s="263"/>
      <c r="BF172" s="354"/>
      <c r="BG172" s="259"/>
      <c r="BH172" s="259"/>
      <c r="BI172" s="259"/>
      <c r="BJ172" s="265"/>
      <c r="BK172" s="354"/>
      <c r="BL172" s="259"/>
      <c r="BM172" s="259"/>
      <c r="BN172" s="259"/>
      <c r="BO172" s="345"/>
      <c r="BP172" s="82"/>
      <c r="BQ172" s="82"/>
      <c r="BR172" s="41"/>
      <c r="BS172" s="237" t="s">
        <v>202</v>
      </c>
      <c r="BT172" s="238"/>
      <c r="BU172" s="238"/>
      <c r="BV172" s="301"/>
      <c r="BW172" s="356" t="s">
        <v>203</v>
      </c>
      <c r="BX172" s="238"/>
      <c r="BY172" s="238"/>
      <c r="BZ172" s="238"/>
      <c r="CA172" s="238"/>
      <c r="CB172" s="238"/>
      <c r="CC172" s="239"/>
      <c r="CD172" s="7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5.75" customHeight="1">
      <c r="A173" s="1"/>
      <c r="B173" s="71"/>
      <c r="C173" s="1"/>
      <c r="D173" s="411"/>
      <c r="E173" s="412"/>
      <c r="F173" s="412"/>
      <c r="G173" s="412"/>
      <c r="H173" s="412"/>
      <c r="I173" s="412"/>
      <c r="J173" s="412"/>
      <c r="K173" s="427"/>
      <c r="L173" s="218"/>
      <c r="M173" s="218"/>
      <c r="N173" s="218"/>
      <c r="O173" s="428"/>
      <c r="P173" s="429"/>
      <c r="Q173" s="218"/>
      <c r="R173" s="218"/>
      <c r="S173" s="218"/>
      <c r="T173" s="430"/>
      <c r="U173" s="431"/>
      <c r="V173" s="218"/>
      <c r="W173" s="218"/>
      <c r="X173" s="218"/>
      <c r="Y173" s="430"/>
      <c r="Z173" s="431"/>
      <c r="AA173" s="218"/>
      <c r="AB173" s="218"/>
      <c r="AC173" s="218"/>
      <c r="AD173" s="219"/>
      <c r="AE173" s="1"/>
      <c r="AF173" s="1"/>
      <c r="AG173" s="217"/>
      <c r="AH173" s="218"/>
      <c r="AI173" s="218"/>
      <c r="AJ173" s="432"/>
      <c r="AK173" s="436"/>
      <c r="AL173" s="218"/>
      <c r="AM173" s="218"/>
      <c r="AN173" s="218"/>
      <c r="AO173" s="432"/>
      <c r="AP173" s="437"/>
      <c r="AQ173" s="412"/>
      <c r="AR173" s="412"/>
      <c r="AS173" s="412"/>
      <c r="AT173" s="438"/>
      <c r="AU173" s="439"/>
      <c r="AV173" s="312"/>
      <c r="AW173" s="312"/>
      <c r="AX173" s="312"/>
      <c r="AY173" s="440"/>
      <c r="AZ173" s="429"/>
      <c r="BA173" s="218"/>
      <c r="BB173" s="218"/>
      <c r="BC173" s="218"/>
      <c r="BD173" s="218"/>
      <c r="BE173" s="430"/>
      <c r="BF173" s="431"/>
      <c r="BG173" s="218"/>
      <c r="BH173" s="218"/>
      <c r="BI173" s="218"/>
      <c r="BJ173" s="430"/>
      <c r="BK173" s="441"/>
      <c r="BL173" s="412"/>
      <c r="BM173" s="412"/>
      <c r="BN173" s="412"/>
      <c r="BO173" s="413"/>
      <c r="BP173" s="83"/>
      <c r="BQ173" s="83"/>
      <c r="BR173" s="84"/>
      <c r="BS173" s="237" t="s">
        <v>203</v>
      </c>
      <c r="BT173" s="238"/>
      <c r="BU173" s="238"/>
      <c r="BV173" s="301"/>
      <c r="BW173" s="356" t="s">
        <v>204</v>
      </c>
      <c r="BX173" s="238"/>
      <c r="BY173" s="238"/>
      <c r="BZ173" s="238"/>
      <c r="CA173" s="238"/>
      <c r="CB173" s="238"/>
      <c r="CC173" s="239"/>
      <c r="CD173" s="7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5.75" customHeight="1">
      <c r="A174" s="1"/>
      <c r="B174" s="7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71"/>
      <c r="BQ174" s="1"/>
      <c r="BR174" s="11"/>
      <c r="BS174" s="433" t="s">
        <v>204</v>
      </c>
      <c r="BT174" s="192"/>
      <c r="BU174" s="192"/>
      <c r="BV174" s="242"/>
      <c r="BW174" s="378" t="s">
        <v>205</v>
      </c>
      <c r="BX174" s="192"/>
      <c r="BY174" s="192"/>
      <c r="BZ174" s="192"/>
      <c r="CA174" s="192"/>
      <c r="CB174" s="192"/>
      <c r="CC174" s="193"/>
      <c r="CD174" s="7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5.75" customHeight="1">
      <c r="A175" s="1"/>
      <c r="B175" s="7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71"/>
      <c r="BQ175" s="1"/>
      <c r="BR175" s="1"/>
      <c r="BS175" s="434" t="s">
        <v>206</v>
      </c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435"/>
      <c r="CD175" s="7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5.75" customHeight="1">
      <c r="A176" s="1"/>
      <c r="B176" s="7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7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7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5.75" customHeight="1">
      <c r="A177" s="1"/>
      <c r="B177" s="71"/>
      <c r="C177" s="420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  <c r="BU177" s="201"/>
      <c r="BV177" s="201"/>
      <c r="BW177" s="201"/>
      <c r="BX177" s="201"/>
      <c r="BY177" s="201"/>
      <c r="BZ177" s="201"/>
      <c r="CA177" s="201"/>
      <c r="CB177" s="201"/>
      <c r="CC177" s="201"/>
      <c r="CD177" s="7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5.75" customHeight="1">
      <c r="A178" s="1"/>
      <c r="B178" s="7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  <c r="BU178" s="201"/>
      <c r="BV178" s="201"/>
      <c r="BW178" s="201"/>
      <c r="BX178" s="201"/>
      <c r="BY178" s="201"/>
      <c r="BZ178" s="201"/>
      <c r="CA178" s="201"/>
      <c r="CB178" s="201"/>
      <c r="CC178" s="201"/>
      <c r="CD178" s="7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5.75" customHeight="1">
      <c r="A179" s="1"/>
      <c r="B179" s="7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  <c r="BU179" s="201"/>
      <c r="BV179" s="201"/>
      <c r="BW179" s="201"/>
      <c r="BX179" s="201"/>
      <c r="BY179" s="201"/>
      <c r="BZ179" s="201"/>
      <c r="CA179" s="201"/>
      <c r="CB179" s="201"/>
      <c r="CC179" s="201"/>
      <c r="CD179" s="7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5.75" customHeight="1">
      <c r="A180" s="1"/>
      <c r="B180" s="7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  <c r="BU180" s="201"/>
      <c r="BV180" s="201"/>
      <c r="BW180" s="201"/>
      <c r="BX180" s="201"/>
      <c r="BY180" s="201"/>
      <c r="BZ180" s="201"/>
      <c r="CA180" s="201"/>
      <c r="CB180" s="201"/>
      <c r="CC180" s="201"/>
      <c r="CD180" s="7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5.75" customHeight="1">
      <c r="A181" s="1"/>
      <c r="B181" s="7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  <c r="BU181" s="201"/>
      <c r="BV181" s="201"/>
      <c r="BW181" s="201"/>
      <c r="BX181" s="201"/>
      <c r="BY181" s="201"/>
      <c r="BZ181" s="201"/>
      <c r="CA181" s="201"/>
      <c r="CB181" s="201"/>
      <c r="CC181" s="201"/>
      <c r="CD181" s="7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5.75" customHeight="1">
      <c r="A182" s="1"/>
      <c r="B182" s="7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  <c r="BU182" s="201"/>
      <c r="BV182" s="201"/>
      <c r="BW182" s="201"/>
      <c r="BX182" s="201"/>
      <c r="BY182" s="201"/>
      <c r="BZ182" s="201"/>
      <c r="CA182" s="201"/>
      <c r="CB182" s="201"/>
      <c r="CC182" s="201"/>
      <c r="CD182" s="7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5.75" customHeight="1">
      <c r="A183" s="1"/>
      <c r="B183" s="7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  <c r="BU183" s="201"/>
      <c r="BV183" s="201"/>
      <c r="BW183" s="201"/>
      <c r="BX183" s="201"/>
      <c r="BY183" s="201"/>
      <c r="BZ183" s="201"/>
      <c r="CA183" s="201"/>
      <c r="CB183" s="201"/>
      <c r="CC183" s="201"/>
      <c r="CD183" s="7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5.75" customHeight="1">
      <c r="A184" s="1"/>
      <c r="B184" s="7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  <c r="BU184" s="201"/>
      <c r="BV184" s="201"/>
      <c r="BW184" s="201"/>
      <c r="BX184" s="201"/>
      <c r="BY184" s="201"/>
      <c r="BZ184" s="201"/>
      <c r="CA184" s="201"/>
      <c r="CB184" s="201"/>
      <c r="CC184" s="201"/>
      <c r="CD184" s="7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5.75" customHeight="1">
      <c r="A185" s="1"/>
      <c r="B185" s="7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  <c r="BU185" s="201"/>
      <c r="BV185" s="201"/>
      <c r="BW185" s="201"/>
      <c r="BX185" s="201"/>
      <c r="BY185" s="201"/>
      <c r="BZ185" s="201"/>
      <c r="CA185" s="201"/>
      <c r="CB185" s="201"/>
      <c r="CC185" s="201"/>
      <c r="CD185" s="7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5.75" customHeight="1">
      <c r="A186" s="1"/>
      <c r="B186" s="7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  <c r="BU186" s="201"/>
      <c r="BV186" s="201"/>
      <c r="BW186" s="201"/>
      <c r="BX186" s="201"/>
      <c r="BY186" s="201"/>
      <c r="BZ186" s="201"/>
      <c r="CA186" s="201"/>
      <c r="CB186" s="201"/>
      <c r="CC186" s="201"/>
      <c r="CD186" s="7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5.75" customHeight="1">
      <c r="A187" s="1"/>
      <c r="B187" s="7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  <c r="BU187" s="201"/>
      <c r="BV187" s="201"/>
      <c r="BW187" s="201"/>
      <c r="BX187" s="201"/>
      <c r="BY187" s="201"/>
      <c r="BZ187" s="201"/>
      <c r="CA187" s="201"/>
      <c r="CB187" s="201"/>
      <c r="CC187" s="201"/>
      <c r="CD187" s="7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5.75" customHeight="1">
      <c r="A188" s="1"/>
      <c r="B188" s="7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  <c r="BU188" s="201"/>
      <c r="BV188" s="201"/>
      <c r="BW188" s="201"/>
      <c r="BX188" s="201"/>
      <c r="BY188" s="201"/>
      <c r="BZ188" s="201"/>
      <c r="CA188" s="201"/>
      <c r="CB188" s="201"/>
      <c r="CC188" s="201"/>
      <c r="CD188" s="7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5.75" customHeight="1">
      <c r="A189" s="1"/>
      <c r="B189" s="7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  <c r="BU189" s="201"/>
      <c r="BV189" s="201"/>
      <c r="BW189" s="201"/>
      <c r="BX189" s="201"/>
      <c r="BY189" s="201"/>
      <c r="BZ189" s="201"/>
      <c r="CA189" s="201"/>
      <c r="CB189" s="201"/>
      <c r="CC189" s="201"/>
      <c r="CD189" s="7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5.75" customHeight="1">
      <c r="A190" s="1"/>
      <c r="B190" s="7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  <c r="BU190" s="201"/>
      <c r="BV190" s="201"/>
      <c r="BW190" s="201"/>
      <c r="BX190" s="201"/>
      <c r="BY190" s="201"/>
      <c r="BZ190" s="201"/>
      <c r="CA190" s="201"/>
      <c r="CB190" s="201"/>
      <c r="CC190" s="201"/>
      <c r="CD190" s="7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5.75" customHeight="1">
      <c r="A191" s="1"/>
      <c r="B191" s="7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  <c r="BU191" s="201"/>
      <c r="BV191" s="201"/>
      <c r="BW191" s="201"/>
      <c r="BX191" s="201"/>
      <c r="BY191" s="201"/>
      <c r="BZ191" s="201"/>
      <c r="CA191" s="201"/>
      <c r="CB191" s="201"/>
      <c r="CC191" s="201"/>
      <c r="CD191" s="7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5.75" customHeight="1">
      <c r="A192" s="1"/>
      <c r="B192" s="7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  <c r="BU192" s="201"/>
      <c r="BV192" s="201"/>
      <c r="BW192" s="201"/>
      <c r="BX192" s="201"/>
      <c r="BY192" s="201"/>
      <c r="BZ192" s="201"/>
      <c r="CA192" s="201"/>
      <c r="CB192" s="201"/>
      <c r="CC192" s="201"/>
      <c r="CD192" s="7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5.75" customHeight="1">
      <c r="A193" s="1"/>
      <c r="B193" s="7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  <c r="BU193" s="201"/>
      <c r="BV193" s="201"/>
      <c r="BW193" s="201"/>
      <c r="BX193" s="201"/>
      <c r="BY193" s="201"/>
      <c r="BZ193" s="201"/>
      <c r="CA193" s="201"/>
      <c r="CB193" s="201"/>
      <c r="CC193" s="201"/>
      <c r="CD193" s="7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5.75" customHeight="1">
      <c r="A194" s="1"/>
      <c r="B194" s="7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  <c r="BU194" s="201"/>
      <c r="BV194" s="201"/>
      <c r="BW194" s="201"/>
      <c r="BX194" s="201"/>
      <c r="BY194" s="201"/>
      <c r="BZ194" s="201"/>
      <c r="CA194" s="201"/>
      <c r="CB194" s="201"/>
      <c r="CC194" s="201"/>
      <c r="CD194" s="7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5.75" customHeight="1">
      <c r="A195" s="1"/>
      <c r="B195" s="7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  <c r="BU195" s="201"/>
      <c r="BV195" s="201"/>
      <c r="BW195" s="201"/>
      <c r="BX195" s="201"/>
      <c r="BY195" s="201"/>
      <c r="BZ195" s="201"/>
      <c r="CA195" s="201"/>
      <c r="CB195" s="201"/>
      <c r="CC195" s="201"/>
      <c r="CD195" s="7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5.75" customHeight="1">
      <c r="A196" s="1"/>
      <c r="B196" s="7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  <c r="BU196" s="201"/>
      <c r="BV196" s="201"/>
      <c r="BW196" s="201"/>
      <c r="BX196" s="201"/>
      <c r="BY196" s="201"/>
      <c r="BZ196" s="201"/>
      <c r="CA196" s="201"/>
      <c r="CB196" s="201"/>
      <c r="CC196" s="201"/>
      <c r="CD196" s="7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5.75" customHeight="1">
      <c r="A197" s="1"/>
      <c r="B197" s="7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  <c r="BU197" s="201"/>
      <c r="BV197" s="201"/>
      <c r="BW197" s="201"/>
      <c r="BX197" s="201"/>
      <c r="BY197" s="201"/>
      <c r="BZ197" s="201"/>
      <c r="CA197" s="201"/>
      <c r="CB197" s="201"/>
      <c r="CC197" s="201"/>
      <c r="CD197" s="7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5.75" customHeight="1">
      <c r="A198" s="1"/>
      <c r="B198" s="7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1"/>
      <c r="CB198" s="201"/>
      <c r="CC198" s="201"/>
      <c r="CD198" s="7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5.75" customHeight="1">
      <c r="A199" s="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8" customHeight="1">
      <c r="A200" s="1"/>
      <c r="B200" s="411"/>
      <c r="C200" s="412"/>
      <c r="D200" s="412"/>
      <c r="E200" s="412"/>
      <c r="F200" s="412"/>
      <c r="G200" s="412"/>
      <c r="H200" s="413"/>
      <c r="I200" s="443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386"/>
      <c r="Z200" s="425"/>
      <c r="AA200" s="212"/>
      <c r="AB200" s="212"/>
      <c r="AC200" s="212"/>
      <c r="AD200" s="212"/>
      <c r="AE200" s="212"/>
      <c r="AF200" s="212"/>
      <c r="AG200" s="377"/>
      <c r="AH200" s="1"/>
      <c r="AI200" s="425"/>
      <c r="AJ200" s="212"/>
      <c r="AK200" s="212"/>
      <c r="AL200" s="212"/>
      <c r="AM200" s="212"/>
      <c r="AN200" s="212"/>
      <c r="AO200" s="212"/>
      <c r="AP200" s="377"/>
      <c r="AQ200" s="444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  <c r="BB200" s="221"/>
      <c r="BC200" s="221"/>
      <c r="BD200" s="221"/>
      <c r="BE200" s="221"/>
      <c r="BF200" s="221"/>
      <c r="BG200" s="221"/>
      <c r="BH200" s="386"/>
      <c r="BI200" s="425"/>
      <c r="BJ200" s="212"/>
      <c r="BK200" s="212"/>
      <c r="BL200" s="212"/>
      <c r="BM200" s="212"/>
      <c r="BN200" s="377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7.5" customHeight="1">
      <c r="A201" s="85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0.5" customHeight="1">
      <c r="A202" s="71"/>
      <c r="B202" s="420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71"/>
      <c r="AI202" s="420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7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0.5" customHeight="1">
      <c r="A203" s="7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7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7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0.5" customHeight="1">
      <c r="A204" s="7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7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7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0.5" customHeight="1">
      <c r="A205" s="7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7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7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0.5" customHeight="1">
      <c r="A206" s="7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7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7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0.5" customHeight="1">
      <c r="A207" s="7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7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7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0.5" customHeight="1">
      <c r="A208" s="7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7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7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0.5" customHeight="1">
      <c r="A209" s="7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7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7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0.5" customHeight="1">
      <c r="A210" s="7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7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7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0.5" customHeight="1">
      <c r="A211" s="7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7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7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0.5" customHeight="1">
      <c r="A212" s="7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7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7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0.5" customHeight="1">
      <c r="A213" s="7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7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7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0.5" customHeight="1">
      <c r="A214" s="7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7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7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0.5" customHeight="1">
      <c r="A215" s="7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7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7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0.5" customHeight="1">
      <c r="A216" s="7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7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7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0.5" customHeight="1">
      <c r="A217" s="7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7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7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0.5" customHeight="1">
      <c r="A218" s="7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7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7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7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9.75" customHeight="1">
      <c r="A220" s="71"/>
      <c r="B220" s="418" t="s">
        <v>207</v>
      </c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71"/>
      <c r="AI220" s="418" t="s">
        <v>208</v>
      </c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7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9.75" customHeight="1">
      <c r="A221" s="7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7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7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9.75" customHeight="1">
      <c r="A222" s="7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7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7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7.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8" customHeight="1">
      <c r="A224" s="422"/>
      <c r="B224" s="1"/>
      <c r="C224" s="402"/>
      <c r="D224" s="172"/>
      <c r="E224" s="172"/>
      <c r="F224" s="172"/>
      <c r="G224" s="172"/>
      <c r="H224" s="172"/>
      <c r="I224" s="178"/>
      <c r="J224" s="419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24"/>
      <c r="Z224" s="402"/>
      <c r="AA224" s="172"/>
      <c r="AB224" s="172"/>
      <c r="AC224" s="172"/>
      <c r="AD224" s="172"/>
      <c r="AE224" s="172"/>
      <c r="AF224" s="172"/>
      <c r="AG224" s="178"/>
      <c r="AH224" s="1"/>
      <c r="AI224" s="402"/>
      <c r="AJ224" s="172"/>
      <c r="AK224" s="172"/>
      <c r="AL224" s="172"/>
      <c r="AM224" s="172"/>
      <c r="AN224" s="172"/>
      <c r="AO224" s="172"/>
      <c r="AP224" s="178"/>
      <c r="AQ224" s="419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1"/>
      <c r="BH224" s="402"/>
      <c r="BI224" s="172"/>
      <c r="BJ224" s="172"/>
      <c r="BK224" s="172"/>
      <c r="BL224" s="172"/>
      <c r="BM224" s="178"/>
      <c r="BN224" s="1"/>
      <c r="BO224" s="7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7.5" customHeight="1">
      <c r="A225" s="423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0.5" customHeight="1">
      <c r="A226" s="423"/>
      <c r="B226" s="420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71"/>
      <c r="AI226" s="420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7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0.5" customHeight="1">
      <c r="A227" s="423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7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7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0.5" customHeight="1">
      <c r="A228" s="423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7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7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0.5" customHeight="1">
      <c r="A229" s="423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87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7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0.5" customHeight="1">
      <c r="A230" s="423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87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7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0.5" customHeight="1">
      <c r="A231" s="423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87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7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0.5" customHeight="1">
      <c r="A232" s="423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87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7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0.5" customHeight="1">
      <c r="A233" s="423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87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7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0.5" customHeight="1">
      <c r="A234" s="423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87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7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0.5" customHeight="1">
      <c r="A235" s="423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7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7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0.5" customHeight="1">
      <c r="A236" s="423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7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7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0.5" customHeight="1">
      <c r="A237" s="423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7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7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0.5" customHeight="1">
      <c r="A238" s="423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7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7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0.5" customHeight="1">
      <c r="A239" s="423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7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7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0.5" customHeight="1">
      <c r="A240" s="423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7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7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0.5" customHeight="1">
      <c r="A241" s="423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7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7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0.5" customHeight="1">
      <c r="A242" s="423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7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7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7.5" customHeight="1">
      <c r="A243" s="423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9.75" customHeight="1">
      <c r="A244" s="423"/>
      <c r="B244" s="418" t="s">
        <v>298</v>
      </c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87"/>
      <c r="AI244" s="418" t="s">
        <v>276</v>
      </c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71"/>
      <c r="BP244" s="8"/>
      <c r="BQ244" s="8"/>
      <c r="BR244" s="8"/>
      <c r="BS244" s="8"/>
      <c r="BT244" s="8"/>
      <c r="BU244" s="8"/>
      <c r="BV244" s="8"/>
      <c r="BW244" s="8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9.75" customHeight="1">
      <c r="A245" s="423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87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71"/>
      <c r="BP245" s="8"/>
      <c r="BQ245" s="8"/>
      <c r="BR245" s="8"/>
      <c r="BS245" s="8"/>
      <c r="BT245" s="8"/>
      <c r="BU245" s="8"/>
      <c r="BV245" s="8"/>
      <c r="BW245" s="8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9.75" customHeight="1">
      <c r="A246" s="424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89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71"/>
      <c r="BP246" s="24"/>
      <c r="BQ246" s="8"/>
      <c r="BR246" s="8"/>
      <c r="BS246" s="8"/>
      <c r="BT246" s="8"/>
      <c r="BU246" s="8"/>
      <c r="BV246" s="8"/>
      <c r="BW246" s="8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7.5" customHeight="1">
      <c r="A247" s="7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71"/>
      <c r="BK247" s="71"/>
      <c r="BL247" s="71"/>
      <c r="BM247" s="71"/>
      <c r="BN247" s="71"/>
      <c r="BO247" s="7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8" customHeight="1">
      <c r="A248" s="1"/>
      <c r="B248" s="402"/>
      <c r="C248" s="172"/>
      <c r="D248" s="172"/>
      <c r="E248" s="172"/>
      <c r="F248" s="172"/>
      <c r="G248" s="178"/>
      <c r="H248" s="419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24"/>
      <c r="Z248" s="189"/>
      <c r="AA248" s="172"/>
      <c r="AB248" s="172"/>
      <c r="AC248" s="172"/>
      <c r="AD248" s="172"/>
      <c r="AE248" s="172"/>
      <c r="AF248" s="172"/>
      <c r="AG248" s="178"/>
      <c r="AH248" s="91"/>
      <c r="AI248" s="189"/>
      <c r="AJ248" s="172"/>
      <c r="AK248" s="172"/>
      <c r="AL248" s="172"/>
      <c r="AM248" s="172"/>
      <c r="AN248" s="172"/>
      <c r="AO248" s="172"/>
      <c r="AP248" s="178"/>
      <c r="AQ248" s="42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24"/>
      <c r="BI248" s="189"/>
      <c r="BJ248" s="172"/>
      <c r="BK248" s="172"/>
      <c r="BL248" s="172"/>
      <c r="BM248" s="172"/>
      <c r="BN248" s="178"/>
      <c r="BO248" s="1"/>
      <c r="BP248" s="8"/>
      <c r="BQ248" s="8"/>
      <c r="BR248" s="8"/>
      <c r="BS248" s="8"/>
      <c r="BT248" s="8"/>
      <c r="BU248" s="8"/>
      <c r="BV248" s="8"/>
      <c r="BW248" s="8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7.5" customHeight="1">
      <c r="A249" s="71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0.5" customHeight="1">
      <c r="A250" s="71"/>
      <c r="B250" s="420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89"/>
      <c r="AI250" s="399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71"/>
      <c r="BP250" s="8"/>
      <c r="BQ250" s="8"/>
      <c r="BR250" s="8"/>
      <c r="BS250" s="8"/>
      <c r="BT250" s="8"/>
      <c r="BU250" s="8"/>
      <c r="BV250" s="8"/>
      <c r="BW250" s="8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0.5" customHeight="1">
      <c r="A251" s="7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7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7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0.5" customHeight="1">
      <c r="A252" s="7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89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7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0.5" customHeight="1">
      <c r="A253" s="7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87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7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0.5" customHeight="1">
      <c r="A254" s="7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89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71"/>
      <c r="BP254" s="8"/>
      <c r="BQ254" s="8"/>
      <c r="BR254" s="8"/>
      <c r="BS254" s="8"/>
      <c r="BT254" s="8"/>
      <c r="BU254" s="8"/>
      <c r="BV254" s="8"/>
      <c r="BW254" s="8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0.5" customHeight="1">
      <c r="A255" s="7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87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7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0.5" customHeight="1">
      <c r="A256" s="7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89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7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0.5" customHeight="1">
      <c r="A257" s="7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87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7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0.5" customHeight="1">
      <c r="A258" s="7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89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71"/>
      <c r="BP258" s="8"/>
      <c r="BQ258" s="8"/>
      <c r="BR258" s="8"/>
      <c r="BS258" s="8"/>
      <c r="BT258" s="8"/>
      <c r="BU258" s="8"/>
      <c r="BV258" s="8"/>
      <c r="BW258" s="8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0.5" customHeight="1">
      <c r="A259" s="7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89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71"/>
      <c r="BP259" s="8"/>
      <c r="BQ259" s="8"/>
      <c r="BR259" s="8"/>
      <c r="BS259" s="8"/>
      <c r="BT259" s="8"/>
      <c r="BU259" s="8"/>
      <c r="BV259" s="8"/>
      <c r="BW259" s="8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0.5" customHeight="1">
      <c r="A260" s="7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7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7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0.5" customHeight="1">
      <c r="A261" s="7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87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7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0.5" customHeight="1">
      <c r="A262" s="7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89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71"/>
      <c r="BP262" s="8"/>
      <c r="BQ262" s="8"/>
      <c r="BR262" s="8"/>
      <c r="BS262" s="8"/>
      <c r="BT262" s="8"/>
      <c r="BU262" s="8"/>
      <c r="BV262" s="8"/>
      <c r="BW262" s="8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0.5" customHeight="1">
      <c r="A263" s="7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7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7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0.5" customHeight="1">
      <c r="A264" s="7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89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7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0.5" customHeight="1">
      <c r="A265" s="7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7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7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0.5" customHeight="1">
      <c r="A266" s="7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89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71"/>
      <c r="BP266" s="8"/>
      <c r="BQ266" s="8"/>
      <c r="BR266" s="8"/>
      <c r="BS266" s="8"/>
      <c r="BT266" s="8"/>
      <c r="BU266" s="8"/>
      <c r="BV266" s="8"/>
      <c r="BW266" s="8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7.5" customHeight="1">
      <c r="A267" s="71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9.75" customHeight="1">
      <c r="A268" s="71"/>
      <c r="B268" s="418" t="s">
        <v>277</v>
      </c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89"/>
      <c r="AI268" s="426" t="s">
        <v>278</v>
      </c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71"/>
      <c r="BP268" s="8"/>
      <c r="BQ268" s="8"/>
      <c r="BR268" s="8"/>
      <c r="BS268" s="8"/>
      <c r="BT268" s="8"/>
      <c r="BU268" s="8"/>
      <c r="BV268" s="8"/>
      <c r="BW268" s="8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9.75" customHeight="1">
      <c r="A269" s="7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87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7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9.75" customHeight="1">
      <c r="A270" s="7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89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71"/>
      <c r="BP270" s="8"/>
      <c r="BQ270" s="8"/>
      <c r="BR270" s="8"/>
      <c r="BS270" s="8"/>
      <c r="BT270" s="8"/>
      <c r="BU270" s="8"/>
      <c r="BV270" s="8"/>
      <c r="BW270" s="8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7.5" customHeight="1">
      <c r="A271" s="71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8" customHeight="1">
      <c r="A272" s="71"/>
      <c r="B272" s="1"/>
      <c r="C272" s="402"/>
      <c r="D272" s="172"/>
      <c r="E272" s="172"/>
      <c r="F272" s="172"/>
      <c r="G272" s="172"/>
      <c r="H272" s="178"/>
      <c r="I272" s="419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24"/>
      <c r="Z272" s="189"/>
      <c r="AA272" s="172"/>
      <c r="AB272" s="172"/>
      <c r="AC272" s="172"/>
      <c r="AD272" s="172"/>
      <c r="AE272" s="172"/>
      <c r="AF272" s="172"/>
      <c r="AG272" s="178"/>
      <c r="AI272" s="396"/>
      <c r="AJ272" s="172"/>
      <c r="AK272" s="172"/>
      <c r="AL272" s="172"/>
      <c r="AM272" s="172"/>
      <c r="AN272" s="172"/>
      <c r="AO272" s="172"/>
      <c r="AP272" s="178"/>
      <c r="AQ272" s="42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24"/>
      <c r="BH272" s="396"/>
      <c r="BI272" s="172"/>
      <c r="BJ272" s="172"/>
      <c r="BK272" s="172"/>
      <c r="BL272" s="172"/>
      <c r="BM272" s="178"/>
      <c r="BO272" s="7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7.5" customHeight="1">
      <c r="A273" s="71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0.5" customHeight="1">
      <c r="A274" s="71"/>
      <c r="B274" s="420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71"/>
      <c r="AI274" s="399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7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0.5" customHeight="1">
      <c r="A275" s="7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7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7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0.5" customHeight="1">
      <c r="A276" s="7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7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7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0.5" customHeight="1">
      <c r="A277" s="7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7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7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0.5" customHeight="1">
      <c r="A278" s="7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7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7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0.5" customHeight="1">
      <c r="A279" s="7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7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7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0.5" customHeight="1">
      <c r="A280" s="7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7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7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0.5" customHeight="1">
      <c r="A281" s="7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7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7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0.5" customHeight="1">
      <c r="A282" s="7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7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7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0.5" customHeight="1">
      <c r="A283" s="7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7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7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0.5" customHeight="1">
      <c r="A284" s="7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7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7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0.5" customHeight="1">
      <c r="A285" s="7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7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7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0.5" customHeight="1">
      <c r="A286" s="7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7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7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0.5" customHeight="1">
      <c r="A287" s="7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7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7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0.5" customHeight="1">
      <c r="A288" s="7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7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7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0.5" customHeight="1">
      <c r="A289" s="7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7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7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0.5" customHeight="1">
      <c r="A290" s="7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7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7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7.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9.75" customHeight="1">
      <c r="A292" s="71"/>
      <c r="B292" s="418" t="s">
        <v>279</v>
      </c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71"/>
      <c r="AI292" s="418" t="s">
        <v>297</v>
      </c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7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9.75" customHeight="1">
      <c r="A293" s="7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7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7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9.75" customHeight="1">
      <c r="A294" s="7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7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7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7.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8" customHeight="1">
      <c r="A296" s="1"/>
      <c r="B296" s="402"/>
      <c r="C296" s="172"/>
      <c r="D296" s="172"/>
      <c r="E296" s="172"/>
      <c r="F296" s="172"/>
      <c r="G296" s="178"/>
      <c r="H296" s="419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24"/>
      <c r="Z296" s="189"/>
      <c r="AA296" s="172"/>
      <c r="AB296" s="172"/>
      <c r="AC296" s="172"/>
      <c r="AD296" s="172"/>
      <c r="AE296" s="172"/>
      <c r="AF296" s="172"/>
      <c r="AG296" s="178"/>
      <c r="AH296" s="1"/>
      <c r="AI296" s="396"/>
      <c r="AJ296" s="172"/>
      <c r="AK296" s="172"/>
      <c r="AL296" s="172"/>
      <c r="AM296" s="172"/>
      <c r="AN296" s="172"/>
      <c r="AO296" s="172"/>
      <c r="AP296" s="178"/>
      <c r="AQ296" s="419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1"/>
      <c r="BI296" s="396"/>
      <c r="BJ296" s="172"/>
      <c r="BK296" s="172"/>
      <c r="BL296" s="172"/>
      <c r="BM296" s="172"/>
      <c r="BN296" s="178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7.5" customHeight="1">
      <c r="A297" s="71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0.5" customHeight="1">
      <c r="A298" s="71"/>
      <c r="B298" s="420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89"/>
      <c r="AI298" s="399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7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0.5" customHeight="1">
      <c r="A299" s="7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7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7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0.5" customHeight="1">
      <c r="A300" s="7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89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7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0.5" customHeight="1">
      <c r="A301" s="7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87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7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0.5" customHeight="1">
      <c r="A302" s="7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89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7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0.5" customHeight="1">
      <c r="A303" s="7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87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7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0.5" customHeight="1">
      <c r="A304" s="7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89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7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0.5" customHeight="1">
      <c r="A305" s="7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87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7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0.5" customHeight="1">
      <c r="A306" s="7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89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7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0.5" customHeight="1">
      <c r="A307" s="7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89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7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0.5" customHeight="1">
      <c r="A308" s="7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7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7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0.5" customHeight="1">
      <c r="A309" s="7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87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7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0.5" customHeight="1">
      <c r="A310" s="7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89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7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0.5" customHeight="1">
      <c r="A311" s="7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7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7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0.5" customHeight="1">
      <c r="A312" s="7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89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7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0.5" customHeight="1">
      <c r="A313" s="7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7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7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0.5" customHeight="1">
      <c r="A314" s="7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89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7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7.5" customHeight="1">
      <c r="A315" s="71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9.75" customHeight="1">
      <c r="A316" s="71"/>
      <c r="B316" s="418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89"/>
      <c r="AI316" s="399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7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9.75" customHeight="1">
      <c r="A317" s="7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87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7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9.75" customHeight="1">
      <c r="A318" s="7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89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7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7.5" customHeight="1">
      <c r="A319" s="71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8" customHeight="1">
      <c r="A320" s="71"/>
      <c r="B320" s="1"/>
      <c r="C320" s="402"/>
      <c r="D320" s="172"/>
      <c r="E320" s="172"/>
      <c r="F320" s="172"/>
      <c r="G320" s="172"/>
      <c r="H320" s="178"/>
      <c r="I320" s="419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24"/>
      <c r="Z320" s="189"/>
      <c r="AA320" s="172"/>
      <c r="AB320" s="172"/>
      <c r="AC320" s="172"/>
      <c r="AD320" s="172"/>
      <c r="AE320" s="172"/>
      <c r="AF320" s="172"/>
      <c r="AG320" s="178"/>
      <c r="AI320" s="396"/>
      <c r="AJ320" s="172"/>
      <c r="AK320" s="172"/>
      <c r="AL320" s="172"/>
      <c r="AM320" s="172"/>
      <c r="AN320" s="172"/>
      <c r="AO320" s="172"/>
      <c r="AP320" s="178"/>
      <c r="AQ320" s="42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24"/>
      <c r="BH320" s="396"/>
      <c r="BI320" s="172"/>
      <c r="BJ320" s="172"/>
      <c r="BK320" s="172"/>
      <c r="BL320" s="172"/>
      <c r="BM320" s="178"/>
      <c r="BO320" s="7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7.5" customHeight="1">
      <c r="A321" s="71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0.5" customHeight="1">
      <c r="A322" s="71"/>
      <c r="B322" s="420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71"/>
      <c r="AI322" s="399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7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0.5" customHeight="1">
      <c r="A323" s="7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7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7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0.5" customHeight="1">
      <c r="A324" s="7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7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7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0.5" customHeight="1">
      <c r="A325" s="7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7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7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0.5" customHeight="1">
      <c r="A326" s="7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7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7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0.5" customHeight="1">
      <c r="A327" s="7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7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7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0.5" customHeight="1">
      <c r="A328" s="7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7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7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0.5" customHeight="1">
      <c r="A329" s="7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7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7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0.5" customHeight="1">
      <c r="A330" s="7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7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7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0.5" customHeight="1">
      <c r="A331" s="7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7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7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0.5" customHeight="1">
      <c r="A332" s="7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7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7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0.5" customHeight="1">
      <c r="A333" s="7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7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7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0.5" customHeight="1">
      <c r="A334" s="7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7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7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0.5" customHeight="1">
      <c r="A335" s="7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7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7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0.5" customHeight="1">
      <c r="A336" s="7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7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7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0.5" customHeight="1">
      <c r="A337" s="7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7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7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0.5" customHeight="1">
      <c r="A338" s="7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7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7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7.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9.75" customHeight="1">
      <c r="A340" s="71"/>
      <c r="B340" s="418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71"/>
      <c r="AI340" s="418" t="s">
        <v>209</v>
      </c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7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9.75" customHeight="1">
      <c r="A341" s="7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7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7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9.75" customHeight="1">
      <c r="A342" s="7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7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7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7.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9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</sheetData>
  <mergeCells count="1333">
    <mergeCell ref="AN119:AP119"/>
    <mergeCell ref="AQ119:AS119"/>
    <mergeCell ref="B119:C119"/>
    <mergeCell ref="D119:O119"/>
    <mergeCell ref="P119:R119"/>
    <mergeCell ref="S119:U119"/>
    <mergeCell ref="V119:X119"/>
    <mergeCell ref="Y119:AA119"/>
    <mergeCell ref="BL115:BN115"/>
    <mergeCell ref="B116:BO116"/>
    <mergeCell ref="B101:BO101"/>
    <mergeCell ref="B102:BO102"/>
    <mergeCell ref="B103:BO103"/>
    <mergeCell ref="B104:BO104"/>
    <mergeCell ref="B105:BO105"/>
    <mergeCell ref="B118:BO118"/>
    <mergeCell ref="B114:BO114"/>
    <mergeCell ref="B112:BO112"/>
    <mergeCell ref="AB113:AD113"/>
    <mergeCell ref="AE113:AG113"/>
    <mergeCell ref="AH113:AJ113"/>
    <mergeCell ref="AK113:AM113"/>
    <mergeCell ref="B113:C113"/>
    <mergeCell ref="D113:O113"/>
    <mergeCell ref="AQ115:AS115"/>
    <mergeCell ref="AT115:AV115"/>
    <mergeCell ref="AW115:AY115"/>
    <mergeCell ref="B115:C115"/>
    <mergeCell ref="D115:O115"/>
    <mergeCell ref="P115:R115"/>
    <mergeCell ref="S115:U115"/>
    <mergeCell ref="V115:X115"/>
    <mergeCell ref="BI95:BK95"/>
    <mergeCell ref="BL95:BN95"/>
    <mergeCell ref="BF91:BH91"/>
    <mergeCell ref="BI91:BK91"/>
    <mergeCell ref="AB95:AD95"/>
    <mergeCell ref="B96:BO96"/>
    <mergeCell ref="B95:C95"/>
    <mergeCell ref="B94:BO94"/>
    <mergeCell ref="AZ95:BB95"/>
    <mergeCell ref="BC95:BE95"/>
    <mergeCell ref="BF95:BH95"/>
    <mergeCell ref="B99:C99"/>
    <mergeCell ref="D99:O99"/>
    <mergeCell ref="P99:R99"/>
    <mergeCell ref="S99:U99"/>
    <mergeCell ref="AH117:AJ117"/>
    <mergeCell ref="AK117:AM117"/>
    <mergeCell ref="V117:X117"/>
    <mergeCell ref="Y117:AA117"/>
    <mergeCell ref="AN117:AP117"/>
    <mergeCell ref="AQ117:AS117"/>
    <mergeCell ref="AT117:AV117"/>
    <mergeCell ref="B117:C117"/>
    <mergeCell ref="D117:O117"/>
    <mergeCell ref="P117:R117"/>
    <mergeCell ref="S117:U117"/>
    <mergeCell ref="Y115:AA115"/>
    <mergeCell ref="AB115:AD115"/>
    <mergeCell ref="BF115:BH115"/>
    <mergeCell ref="BI115:BK115"/>
    <mergeCell ref="AW117:AY117"/>
    <mergeCell ref="AZ117:BB117"/>
    <mergeCell ref="P107:R107"/>
    <mergeCell ref="AW119:AY119"/>
    <mergeCell ref="AZ119:BB119"/>
    <mergeCell ref="C177:CC198"/>
    <mergeCell ref="B200:H200"/>
    <mergeCell ref="I200:Y200"/>
    <mergeCell ref="Z200:AG200"/>
    <mergeCell ref="BI200:BN200"/>
    <mergeCell ref="AQ200:BH200"/>
    <mergeCell ref="B220:AG222"/>
    <mergeCell ref="AI220:BN222"/>
    <mergeCell ref="P172:T172"/>
    <mergeCell ref="U172:Y172"/>
    <mergeCell ref="D171:J171"/>
    <mergeCell ref="K171:O171"/>
    <mergeCell ref="P171:T171"/>
    <mergeCell ref="U171:Y171"/>
    <mergeCell ref="Z171:AD171"/>
    <mergeCell ref="D169:J169"/>
    <mergeCell ref="K169:O169"/>
    <mergeCell ref="P169:T169"/>
    <mergeCell ref="U169:Y169"/>
    <mergeCell ref="Z169:AD169"/>
    <mergeCell ref="AG169:AJ169"/>
    <mergeCell ref="AP169:AT169"/>
    <mergeCell ref="AU169:AY169"/>
    <mergeCell ref="BL119:BN119"/>
    <mergeCell ref="AT119:AV119"/>
    <mergeCell ref="AB119:AD119"/>
    <mergeCell ref="AE119:AG119"/>
    <mergeCell ref="AH119:AJ119"/>
    <mergeCell ref="AK119:AM119"/>
    <mergeCell ref="Z224:AG224"/>
    <mergeCell ref="AQ224:BF224"/>
    <mergeCell ref="BH224:BM224"/>
    <mergeCell ref="D172:J172"/>
    <mergeCell ref="D173:J173"/>
    <mergeCell ref="K173:O173"/>
    <mergeCell ref="P173:T173"/>
    <mergeCell ref="U173:Y173"/>
    <mergeCell ref="Z173:AD173"/>
    <mergeCell ref="AG173:AJ173"/>
    <mergeCell ref="BS173:BV173"/>
    <mergeCell ref="BS174:BV174"/>
    <mergeCell ref="BW174:CC174"/>
    <mergeCell ref="BS175:CC175"/>
    <mergeCell ref="AK173:AO173"/>
    <mergeCell ref="AP173:AT173"/>
    <mergeCell ref="AU173:AY173"/>
    <mergeCell ref="AZ173:BE173"/>
    <mergeCell ref="BF173:BJ173"/>
    <mergeCell ref="BK173:BO173"/>
    <mergeCell ref="BW173:CC173"/>
    <mergeCell ref="K172:O172"/>
    <mergeCell ref="Z172:AD172"/>
    <mergeCell ref="B226:AG242"/>
    <mergeCell ref="AI226:BN242"/>
    <mergeCell ref="A224:A246"/>
    <mergeCell ref="AI224:AP224"/>
    <mergeCell ref="AI200:AP200"/>
    <mergeCell ref="B202:AG218"/>
    <mergeCell ref="AI202:BN218"/>
    <mergeCell ref="B298:AG314"/>
    <mergeCell ref="AI298:BN314"/>
    <mergeCell ref="H296:Y296"/>
    <mergeCell ref="I320:Y320"/>
    <mergeCell ref="Z320:AG320"/>
    <mergeCell ref="B322:AG338"/>
    <mergeCell ref="AI320:AP320"/>
    <mergeCell ref="AI322:BN338"/>
    <mergeCell ref="C320:H320"/>
    <mergeCell ref="B244:AG246"/>
    <mergeCell ref="AI244:BN246"/>
    <mergeCell ref="B248:G248"/>
    <mergeCell ref="Z248:AG248"/>
    <mergeCell ref="AI248:AP248"/>
    <mergeCell ref="AQ248:BH248"/>
    <mergeCell ref="BI248:BN248"/>
    <mergeCell ref="H248:Y248"/>
    <mergeCell ref="B250:AG266"/>
    <mergeCell ref="AI250:BN266"/>
    <mergeCell ref="B268:AG270"/>
    <mergeCell ref="AI268:BN270"/>
    <mergeCell ref="C272:H272"/>
    <mergeCell ref="I272:Y272"/>
    <mergeCell ref="C224:I224"/>
    <mergeCell ref="J224:Y224"/>
    <mergeCell ref="B340:AG342"/>
    <mergeCell ref="AI340:BN342"/>
    <mergeCell ref="AI296:AP296"/>
    <mergeCell ref="AQ296:BG296"/>
    <mergeCell ref="B274:AG290"/>
    <mergeCell ref="AI274:BN290"/>
    <mergeCell ref="B292:AG294"/>
    <mergeCell ref="AI292:BN294"/>
    <mergeCell ref="B296:G296"/>
    <mergeCell ref="Z296:AG296"/>
    <mergeCell ref="BI296:BN296"/>
    <mergeCell ref="B316:AG318"/>
    <mergeCell ref="AI316:BN318"/>
    <mergeCell ref="AQ320:BG320"/>
    <mergeCell ref="BH320:BM320"/>
    <mergeCell ref="Z272:AG272"/>
    <mergeCell ref="AI272:AP272"/>
    <mergeCell ref="AQ272:BG272"/>
    <mergeCell ref="BH272:BM272"/>
    <mergeCell ref="BS171:BV171"/>
    <mergeCell ref="BW171:CC171"/>
    <mergeCell ref="BS172:BV172"/>
    <mergeCell ref="BW172:CC172"/>
    <mergeCell ref="AU170:AY170"/>
    <mergeCell ref="AZ170:BE170"/>
    <mergeCell ref="D170:J170"/>
    <mergeCell ref="K170:O170"/>
    <mergeCell ref="P170:T170"/>
    <mergeCell ref="U170:Y170"/>
    <mergeCell ref="Z170:AD170"/>
    <mergeCell ref="AG172:AJ172"/>
    <mergeCell ref="AK172:AO172"/>
    <mergeCell ref="AG171:AJ171"/>
    <mergeCell ref="AK171:AO171"/>
    <mergeCell ref="AP172:AT172"/>
    <mergeCell ref="AU172:AY172"/>
    <mergeCell ref="AZ172:BE172"/>
    <mergeCell ref="BF172:BJ172"/>
    <mergeCell ref="BK172:BO172"/>
    <mergeCell ref="BK171:BO171"/>
    <mergeCell ref="AP171:AT171"/>
    <mergeCell ref="AU171:AY171"/>
    <mergeCell ref="AZ171:BE171"/>
    <mergeCell ref="BF171:BJ171"/>
    <mergeCell ref="BF133:BH133"/>
    <mergeCell ref="D125:O125"/>
    <mergeCell ref="B126:BO126"/>
    <mergeCell ref="Y131:AA131"/>
    <mergeCell ref="AB133:AD133"/>
    <mergeCell ref="AK125:AM125"/>
    <mergeCell ref="AN125:AP125"/>
    <mergeCell ref="B134:BO134"/>
    <mergeCell ref="B135:BO135"/>
    <mergeCell ref="B136:BO136"/>
    <mergeCell ref="B137:BO137"/>
    <mergeCell ref="B128:BO128"/>
    <mergeCell ref="AE133:AG133"/>
    <mergeCell ref="BL131:BN131"/>
    <mergeCell ref="BI127:BK127"/>
    <mergeCell ref="BL127:BN127"/>
    <mergeCell ref="D127:O127"/>
    <mergeCell ref="P127:R127"/>
    <mergeCell ref="S127:U127"/>
    <mergeCell ref="V127:X127"/>
    <mergeCell ref="B125:C125"/>
    <mergeCell ref="B127:C127"/>
    <mergeCell ref="BI133:BK133"/>
    <mergeCell ref="AW133:AY133"/>
    <mergeCell ref="AZ133:BB133"/>
    <mergeCell ref="AQ129:AS129"/>
    <mergeCell ref="AQ131:AS131"/>
    <mergeCell ref="AT131:AV131"/>
    <mergeCell ref="AW131:AY131"/>
    <mergeCell ref="D131:O131"/>
    <mergeCell ref="P131:R131"/>
    <mergeCell ref="S131:U131"/>
    <mergeCell ref="AE129:AG129"/>
    <mergeCell ref="AH129:AJ129"/>
    <mergeCell ref="AK129:AM129"/>
    <mergeCell ref="AN129:AP129"/>
    <mergeCell ref="D168:J168"/>
    <mergeCell ref="K168:O168"/>
    <mergeCell ref="P168:T168"/>
    <mergeCell ref="U168:Y168"/>
    <mergeCell ref="Z168:AD168"/>
    <mergeCell ref="AG168:AJ168"/>
    <mergeCell ref="AK168:AO168"/>
    <mergeCell ref="AG170:AJ170"/>
    <mergeCell ref="AK170:AO170"/>
    <mergeCell ref="B141:AN141"/>
    <mergeCell ref="AP141:AR141"/>
    <mergeCell ref="AO142:AQ142"/>
    <mergeCell ref="B142:AM142"/>
    <mergeCell ref="B129:C129"/>
    <mergeCell ref="D129:O129"/>
    <mergeCell ref="P129:R129"/>
    <mergeCell ref="S129:U129"/>
    <mergeCell ref="V129:X129"/>
    <mergeCell ref="AB131:AD131"/>
    <mergeCell ref="D133:O133"/>
    <mergeCell ref="P133:R133"/>
    <mergeCell ref="V131:X131"/>
    <mergeCell ref="AE131:AG131"/>
    <mergeCell ref="AH131:AJ131"/>
    <mergeCell ref="AK131:AM131"/>
    <mergeCell ref="AN131:AP131"/>
    <mergeCell ref="AB129:AD129"/>
    <mergeCell ref="AZ125:BB125"/>
    <mergeCell ref="BC125:BE125"/>
    <mergeCell ref="BF125:BH125"/>
    <mergeCell ref="BI125:BK125"/>
    <mergeCell ref="BE146:BN146"/>
    <mergeCell ref="BJ148:BL148"/>
    <mergeCell ref="BD148:BF148"/>
    <mergeCell ref="BG148:BI148"/>
    <mergeCell ref="BC127:BE127"/>
    <mergeCell ref="BF127:BH127"/>
    <mergeCell ref="BC129:BE129"/>
    <mergeCell ref="BF129:BH129"/>
    <mergeCell ref="BI129:BK129"/>
    <mergeCell ref="BL129:BN129"/>
    <mergeCell ref="BE145:BI145"/>
    <mergeCell ref="B144:AL144"/>
    <mergeCell ref="B145:BD145"/>
    <mergeCell ref="S133:U133"/>
    <mergeCell ref="V133:X133"/>
    <mergeCell ref="AG146:AK146"/>
    <mergeCell ref="AL146:AV146"/>
    <mergeCell ref="B143:AQ143"/>
    <mergeCell ref="AS143:AU143"/>
    <mergeCell ref="B146:AF146"/>
    <mergeCell ref="AW127:AY127"/>
    <mergeCell ref="AZ127:BB127"/>
    <mergeCell ref="AZ131:BB131"/>
    <mergeCell ref="BC131:BE131"/>
    <mergeCell ref="B138:BO138"/>
    <mergeCell ref="B139:BO139"/>
    <mergeCell ref="B140:AG140"/>
    <mergeCell ref="AI140:AK140"/>
    <mergeCell ref="B151:BO151"/>
    <mergeCell ref="B152:BO152"/>
    <mergeCell ref="B153:BO153"/>
    <mergeCell ref="B154:BO154"/>
    <mergeCell ref="B155:BO155"/>
    <mergeCell ref="B156:BO156"/>
    <mergeCell ref="AK147:AM147"/>
    <mergeCell ref="AK115:AM115"/>
    <mergeCell ref="AN115:AP115"/>
    <mergeCell ref="P125:R125"/>
    <mergeCell ref="S125:U125"/>
    <mergeCell ref="V125:X125"/>
    <mergeCell ref="Y125:AA125"/>
    <mergeCell ref="AB125:AD125"/>
    <mergeCell ref="B120:BO120"/>
    <mergeCell ref="B121:BO121"/>
    <mergeCell ref="B122:BO122"/>
    <mergeCell ref="B123:BO123"/>
    <mergeCell ref="B124:BO124"/>
    <mergeCell ref="BI119:BK119"/>
    <mergeCell ref="BC119:BE119"/>
    <mergeCell ref="BF119:BH119"/>
    <mergeCell ref="AZ115:BB115"/>
    <mergeCell ref="BC115:BE115"/>
    <mergeCell ref="AE115:AG115"/>
    <mergeCell ref="AH115:AJ115"/>
    <mergeCell ref="AE125:AG125"/>
    <mergeCell ref="AH125:AJ125"/>
    <mergeCell ref="AQ125:AS125"/>
    <mergeCell ref="BL125:BN125"/>
    <mergeCell ref="AT125:AV125"/>
    <mergeCell ref="AW125:AY125"/>
    <mergeCell ref="BM148:BO148"/>
    <mergeCell ref="AN144:AP144"/>
    <mergeCell ref="AO148:AQ148"/>
    <mergeCell ref="AR148:AT148"/>
    <mergeCell ref="AU148:AW148"/>
    <mergeCell ref="AX148:AZ148"/>
    <mergeCell ref="BA148:BC148"/>
    <mergeCell ref="BA149:BC149"/>
    <mergeCell ref="BD149:BO149"/>
    <mergeCell ref="B148:AK150"/>
    <mergeCell ref="AL148:AN148"/>
    <mergeCell ref="AL149:AN149"/>
    <mergeCell ref="AO149:AQ149"/>
    <mergeCell ref="AR149:AT149"/>
    <mergeCell ref="AU149:AW149"/>
    <mergeCell ref="AX149:AZ149"/>
    <mergeCell ref="AL150:BO150"/>
    <mergeCell ref="B147:X147"/>
    <mergeCell ref="Z147:AB147"/>
    <mergeCell ref="AC147:AE147"/>
    <mergeCell ref="AG147:AI147"/>
    <mergeCell ref="Y133:AA133"/>
    <mergeCell ref="BC133:BE133"/>
    <mergeCell ref="AH133:AJ133"/>
    <mergeCell ref="AK133:AM133"/>
    <mergeCell ref="AN133:AP133"/>
    <mergeCell ref="AQ133:AS133"/>
    <mergeCell ref="BS165:BV165"/>
    <mergeCell ref="BW165:CC165"/>
    <mergeCell ref="AG163:AT163"/>
    <mergeCell ref="BS163:BV164"/>
    <mergeCell ref="BW163:CC164"/>
    <mergeCell ref="AU164:AY164"/>
    <mergeCell ref="AZ164:BE164"/>
    <mergeCell ref="BF164:BJ164"/>
    <mergeCell ref="BK164:BO164"/>
    <mergeCell ref="Z164:AD164"/>
    <mergeCell ref="AU163:BO163"/>
    <mergeCell ref="B157:BO157"/>
    <mergeCell ref="B158:BO158"/>
    <mergeCell ref="C160:BO160"/>
    <mergeCell ref="D162:AD162"/>
    <mergeCell ref="AG162:BO162"/>
    <mergeCell ref="K163:AD163"/>
    <mergeCell ref="P165:T165"/>
    <mergeCell ref="U165:Y165"/>
    <mergeCell ref="D163:J163"/>
    <mergeCell ref="D164:J165"/>
    <mergeCell ref="P164:T164"/>
    <mergeCell ref="U164:Y164"/>
    <mergeCell ref="AG164:AJ165"/>
    <mergeCell ref="AK164:AO165"/>
    <mergeCell ref="Z165:AD165"/>
    <mergeCell ref="BF165:BJ165"/>
    <mergeCell ref="BK165:BO165"/>
    <mergeCell ref="K166:O166"/>
    <mergeCell ref="P166:T166"/>
    <mergeCell ref="U166:Y166"/>
    <mergeCell ref="Z166:AD166"/>
    <mergeCell ref="AG166:AJ166"/>
    <mergeCell ref="AK166:AO166"/>
    <mergeCell ref="K164:O164"/>
    <mergeCell ref="K165:O165"/>
    <mergeCell ref="D166:J166"/>
    <mergeCell ref="AP164:AT165"/>
    <mergeCell ref="AU165:AY165"/>
    <mergeCell ref="AZ165:BE165"/>
    <mergeCell ref="AZ166:BE166"/>
    <mergeCell ref="AZ167:BE167"/>
    <mergeCell ref="BF167:BJ167"/>
    <mergeCell ref="AZ168:BE168"/>
    <mergeCell ref="BF168:BJ168"/>
    <mergeCell ref="D167:J167"/>
    <mergeCell ref="K167:O167"/>
    <mergeCell ref="P167:T167"/>
    <mergeCell ref="U167:Y167"/>
    <mergeCell ref="Z167:AD167"/>
    <mergeCell ref="BK168:BO168"/>
    <mergeCell ref="BS166:BV166"/>
    <mergeCell ref="BS167:BV167"/>
    <mergeCell ref="BS168:BV168"/>
    <mergeCell ref="BW168:CC168"/>
    <mergeCell ref="AP170:AT170"/>
    <mergeCell ref="AP168:AT168"/>
    <mergeCell ref="AU168:AY168"/>
    <mergeCell ref="AP166:AT166"/>
    <mergeCell ref="AU166:AY166"/>
    <mergeCell ref="BF166:BJ166"/>
    <mergeCell ref="BK166:BO166"/>
    <mergeCell ref="BW166:CC166"/>
    <mergeCell ref="BK167:BO167"/>
    <mergeCell ref="BW167:CC167"/>
    <mergeCell ref="AG167:AJ167"/>
    <mergeCell ref="AK167:AO167"/>
    <mergeCell ref="AP167:AT167"/>
    <mergeCell ref="AU167:AY167"/>
    <mergeCell ref="BS169:BV169"/>
    <mergeCell ref="BW169:CC169"/>
    <mergeCell ref="BS170:BV170"/>
    <mergeCell ref="BW170:CC170"/>
    <mergeCell ref="AZ169:BE169"/>
    <mergeCell ref="BF169:BJ169"/>
    <mergeCell ref="BK169:BO169"/>
    <mergeCell ref="AK169:AO169"/>
    <mergeCell ref="BF170:BJ170"/>
    <mergeCell ref="BK170:BO170"/>
    <mergeCell ref="AT133:AV133"/>
    <mergeCell ref="AT129:AV129"/>
    <mergeCell ref="B130:BO130"/>
    <mergeCell ref="Y129:AA129"/>
    <mergeCell ref="B132:BO132"/>
    <mergeCell ref="B131:C131"/>
    <mergeCell ref="B133:C133"/>
    <mergeCell ref="BL133:BN133"/>
    <mergeCell ref="BW8:CC8"/>
    <mergeCell ref="BM9:BR9"/>
    <mergeCell ref="BS9:BV9"/>
    <mergeCell ref="BW9:CC9"/>
    <mergeCell ref="BM10:BR10"/>
    <mergeCell ref="BS10:BV10"/>
    <mergeCell ref="BW10:CC10"/>
    <mergeCell ref="BM11:BR11"/>
    <mergeCell ref="BS11:BV11"/>
    <mergeCell ref="BW11:CC11"/>
    <mergeCell ref="BM12:BR12"/>
    <mergeCell ref="BS12:BV12"/>
    <mergeCell ref="BW12:CC12"/>
    <mergeCell ref="BM13:BR13"/>
    <mergeCell ref="BS13:BV13"/>
    <mergeCell ref="BW13:CC13"/>
    <mergeCell ref="BM14:BR14"/>
    <mergeCell ref="BS14:BV14"/>
    <mergeCell ref="BL34:BN34"/>
    <mergeCell ref="B37:BO37"/>
    <mergeCell ref="AN51:AP51"/>
    <mergeCell ref="AQ51:AS51"/>
    <mergeCell ref="AT51:AV51"/>
    <mergeCell ref="AW51:AY51"/>
    <mergeCell ref="AK2:BD2"/>
    <mergeCell ref="BE2:BT2"/>
    <mergeCell ref="AZ5:BC5"/>
    <mergeCell ref="BD5:BJ5"/>
    <mergeCell ref="BK5:BV5"/>
    <mergeCell ref="BW5:CC5"/>
    <mergeCell ref="AO5:AS5"/>
    <mergeCell ref="AT5:AY5"/>
    <mergeCell ref="BU2:CC2"/>
    <mergeCell ref="BE3:BM3"/>
    <mergeCell ref="BN3:CC3"/>
    <mergeCell ref="B4:E4"/>
    <mergeCell ref="B5:J5"/>
    <mergeCell ref="K5:U5"/>
    <mergeCell ref="V5:AD5"/>
    <mergeCell ref="BM7:BR7"/>
    <mergeCell ref="BS7:BV7"/>
    <mergeCell ref="AZ6:BC6"/>
    <mergeCell ref="BW7:CC7"/>
    <mergeCell ref="BD7:BG7"/>
    <mergeCell ref="BH7:BL7"/>
    <mergeCell ref="CE7:CN7"/>
    <mergeCell ref="B1:CC1"/>
    <mergeCell ref="S2:V2"/>
    <mergeCell ref="W2:AJ2"/>
    <mergeCell ref="AT3:BD3"/>
    <mergeCell ref="AE5:AN5"/>
    <mergeCell ref="B2:I2"/>
    <mergeCell ref="B3:E3"/>
    <mergeCell ref="F3:S3"/>
    <mergeCell ref="T3:AF3"/>
    <mergeCell ref="AG3:AQ3"/>
    <mergeCell ref="AR3:AS3"/>
    <mergeCell ref="J2:R2"/>
    <mergeCell ref="F4:S4"/>
    <mergeCell ref="T4:AF4"/>
    <mergeCell ref="AG4:AQ4"/>
    <mergeCell ref="AR4:AS4"/>
    <mergeCell ref="AT4:BD4"/>
    <mergeCell ref="BE4:BM4"/>
    <mergeCell ref="BN4:CC4"/>
    <mergeCell ref="AE6:AN6"/>
    <mergeCell ref="AO6:AS6"/>
    <mergeCell ref="AT6:AY6"/>
    <mergeCell ref="K6:U6"/>
    <mergeCell ref="V6:AD6"/>
    <mergeCell ref="M7:W7"/>
    <mergeCell ref="X7:Z7"/>
    <mergeCell ref="AA7:AE7"/>
    <mergeCell ref="AF7:AH7"/>
    <mergeCell ref="AI7:AR7"/>
    <mergeCell ref="BD6:BJ6"/>
    <mergeCell ref="BW6:CC6"/>
    <mergeCell ref="AT20:AV20"/>
    <mergeCell ref="AN26:AP26"/>
    <mergeCell ref="AQ26:AS26"/>
    <mergeCell ref="AN109:AP109"/>
    <mergeCell ref="AN89:AP89"/>
    <mergeCell ref="AQ89:AS89"/>
    <mergeCell ref="AT89:AV89"/>
    <mergeCell ref="AT109:AV109"/>
    <mergeCell ref="B76:BO76"/>
    <mergeCell ref="B77:C77"/>
    <mergeCell ref="D77:O77"/>
    <mergeCell ref="P77:R77"/>
    <mergeCell ref="S77:U77"/>
    <mergeCell ref="BL77:BN77"/>
    <mergeCell ref="AB75:AD75"/>
    <mergeCell ref="AE75:AG75"/>
    <mergeCell ref="AH75:AJ75"/>
    <mergeCell ref="AK75:AM75"/>
    <mergeCell ref="AN75:AP75"/>
    <mergeCell ref="AQ75:AS75"/>
    <mergeCell ref="AW109:AY109"/>
    <mergeCell ref="AZ109:BB109"/>
    <mergeCell ref="BC109:BE109"/>
    <mergeCell ref="BF109:BH109"/>
    <mergeCell ref="S45:U45"/>
    <mergeCell ref="V45:X45"/>
    <mergeCell ref="V99:X99"/>
    <mergeCell ref="Y99:AA99"/>
    <mergeCell ref="B100:BO100"/>
    <mergeCell ref="B106:BO106"/>
    <mergeCell ref="B107:C107"/>
    <mergeCell ref="D107:O107"/>
    <mergeCell ref="BC107:BE107"/>
    <mergeCell ref="BF107:BH107"/>
    <mergeCell ref="BL107:BN107"/>
    <mergeCell ref="AN107:AP107"/>
    <mergeCell ref="AQ107:AS107"/>
    <mergeCell ref="AT107:AV107"/>
    <mergeCell ref="AW107:AY107"/>
    <mergeCell ref="AW111:AY111"/>
    <mergeCell ref="AW113:AY113"/>
    <mergeCell ref="BI47:BK47"/>
    <mergeCell ref="BL47:BN47"/>
    <mergeCell ref="BC47:BE47"/>
    <mergeCell ref="AT111:AV111"/>
    <mergeCell ref="AN113:AP113"/>
    <mergeCell ref="AQ113:AS113"/>
    <mergeCell ref="AT113:AV113"/>
    <mergeCell ref="AT75:AV75"/>
    <mergeCell ref="AW75:AY75"/>
    <mergeCell ref="AZ75:BB75"/>
    <mergeCell ref="AW93:AY93"/>
    <mergeCell ref="AZ93:BB93"/>
    <mergeCell ref="BC111:BE111"/>
    <mergeCell ref="BF113:BH113"/>
    <mergeCell ref="BI113:BK113"/>
    <mergeCell ref="BI109:BK109"/>
    <mergeCell ref="BI107:BK107"/>
    <mergeCell ref="AZ113:BB113"/>
    <mergeCell ref="AZ51:BB51"/>
    <mergeCell ref="AN95:AP95"/>
    <mergeCell ref="AQ95:AS95"/>
    <mergeCell ref="AT95:AV95"/>
    <mergeCell ref="AW95:AY95"/>
    <mergeCell ref="BD8:BG8"/>
    <mergeCell ref="BH8:BL8"/>
    <mergeCell ref="BD9:BG9"/>
    <mergeCell ref="BH9:BL9"/>
    <mergeCell ref="BH10:BL10"/>
    <mergeCell ref="AS7:AY7"/>
    <mergeCell ref="AS8:AY8"/>
    <mergeCell ref="AZ8:BC8"/>
    <mergeCell ref="AZ9:BC9"/>
    <mergeCell ref="AQ45:AS45"/>
    <mergeCell ref="AT45:AV45"/>
    <mergeCell ref="AW45:AY45"/>
    <mergeCell ref="AZ45:BB45"/>
    <mergeCell ref="BC45:BE45"/>
    <mergeCell ref="BF45:BH45"/>
    <mergeCell ref="BF47:BH47"/>
    <mergeCell ref="AP8:AR8"/>
    <mergeCell ref="AT26:AV26"/>
    <mergeCell ref="AS12:AY12"/>
    <mergeCell ref="AZ12:BC12"/>
    <mergeCell ref="BD12:BG12"/>
    <mergeCell ref="AS13:AY13"/>
    <mergeCell ref="AS14:AY14"/>
    <mergeCell ref="AZ14:BC14"/>
    <mergeCell ref="BD14:BG14"/>
    <mergeCell ref="BH14:BL14"/>
    <mergeCell ref="AS9:AY9"/>
    <mergeCell ref="AS10:AY10"/>
    <mergeCell ref="AZ10:BC10"/>
    <mergeCell ref="BD10:BG10"/>
    <mergeCell ref="AS11:AY11"/>
    <mergeCell ref="AZ11:BC11"/>
    <mergeCell ref="Y45:AA45"/>
    <mergeCell ref="AB45:AD45"/>
    <mergeCell ref="S47:U47"/>
    <mergeCell ref="V47:X47"/>
    <mergeCell ref="Y47:AA47"/>
    <mergeCell ref="AB47:AD47"/>
    <mergeCell ref="B50:BO50"/>
    <mergeCell ref="D49:O49"/>
    <mergeCell ref="BC49:BE49"/>
    <mergeCell ref="BF49:BH49"/>
    <mergeCell ref="BI49:BK49"/>
    <mergeCell ref="BL49:BN49"/>
    <mergeCell ref="AN49:AP49"/>
    <mergeCell ref="D51:O51"/>
    <mergeCell ref="P51:R51"/>
    <mergeCell ref="BF51:BH51"/>
    <mergeCell ref="BI51:BK51"/>
    <mergeCell ref="BL51:BN51"/>
    <mergeCell ref="AK45:AM45"/>
    <mergeCell ref="AN45:AP45"/>
    <mergeCell ref="BI45:BK45"/>
    <mergeCell ref="BL45:BN45"/>
    <mergeCell ref="AH49:AJ49"/>
    <mergeCell ref="AK49:AM49"/>
    <mergeCell ref="Y55:AA55"/>
    <mergeCell ref="AB55:AD55"/>
    <mergeCell ref="AZ55:BB55"/>
    <mergeCell ref="BC55:BE55"/>
    <mergeCell ref="AE47:AG47"/>
    <mergeCell ref="AH47:AJ47"/>
    <mergeCell ref="AK47:AM47"/>
    <mergeCell ref="AN47:AP47"/>
    <mergeCell ref="AQ47:AS47"/>
    <mergeCell ref="AT47:AV47"/>
    <mergeCell ref="AW47:AY47"/>
    <mergeCell ref="AZ47:BB47"/>
    <mergeCell ref="AE51:AG51"/>
    <mergeCell ref="AH51:AJ51"/>
    <mergeCell ref="Y53:AA53"/>
    <mergeCell ref="AB53:AD53"/>
    <mergeCell ref="S53:U53"/>
    <mergeCell ref="V53:X53"/>
    <mergeCell ref="S51:U51"/>
    <mergeCell ref="V51:X51"/>
    <mergeCell ref="AW53:AY53"/>
    <mergeCell ref="AZ53:BB53"/>
    <mergeCell ref="BC53:BE53"/>
    <mergeCell ref="BF53:BH53"/>
    <mergeCell ref="BI53:BK53"/>
    <mergeCell ref="BL53:BN53"/>
    <mergeCell ref="AN57:AP57"/>
    <mergeCell ref="AQ57:AS57"/>
    <mergeCell ref="AT57:AV57"/>
    <mergeCell ref="AW57:AY57"/>
    <mergeCell ref="AZ57:BB57"/>
    <mergeCell ref="BC57:BE57"/>
    <mergeCell ref="BF57:BH57"/>
    <mergeCell ref="BI57:BK57"/>
    <mergeCell ref="AH55:AJ55"/>
    <mergeCell ref="AK55:AM55"/>
    <mergeCell ref="Y51:AA51"/>
    <mergeCell ref="AB51:AD51"/>
    <mergeCell ref="AK51:AM51"/>
    <mergeCell ref="AE111:AG111"/>
    <mergeCell ref="AE107:AG107"/>
    <mergeCell ref="AE109:AG109"/>
    <mergeCell ref="BL57:BN57"/>
    <mergeCell ref="B56:BO56"/>
    <mergeCell ref="D87:O87"/>
    <mergeCell ref="P87:R87"/>
    <mergeCell ref="S87:U87"/>
    <mergeCell ref="V87:X87"/>
    <mergeCell ref="Y87:AA87"/>
    <mergeCell ref="Y77:AA77"/>
    <mergeCell ref="B84:BO84"/>
    <mergeCell ref="AB87:AD87"/>
    <mergeCell ref="AE87:AG87"/>
    <mergeCell ref="AQ77:AS77"/>
    <mergeCell ref="AT77:AV77"/>
    <mergeCell ref="AE24:AG24"/>
    <mergeCell ref="AE28:AG28"/>
    <mergeCell ref="AE32:AG32"/>
    <mergeCell ref="AE55:AG55"/>
    <mergeCell ref="AH107:AJ107"/>
    <mergeCell ref="AK107:AM107"/>
    <mergeCell ref="S107:U107"/>
    <mergeCell ref="V107:X107"/>
    <mergeCell ref="AB109:AD109"/>
    <mergeCell ref="AH109:AJ109"/>
    <mergeCell ref="AH111:AJ111"/>
    <mergeCell ref="S111:U111"/>
    <mergeCell ref="V111:X111"/>
    <mergeCell ref="Y111:AA111"/>
    <mergeCell ref="AB111:AD111"/>
    <mergeCell ref="S109:U109"/>
    <mergeCell ref="V109:X109"/>
    <mergeCell ref="AK57:AM57"/>
    <mergeCell ref="S57:U57"/>
    <mergeCell ref="V57:X57"/>
    <mergeCell ref="Y57:AA57"/>
    <mergeCell ref="AB57:AD57"/>
    <mergeCell ref="B54:BO54"/>
    <mergeCell ref="D55:O55"/>
    <mergeCell ref="P55:R55"/>
    <mergeCell ref="S55:U55"/>
    <mergeCell ref="V55:X55"/>
    <mergeCell ref="AN55:AP55"/>
    <mergeCell ref="AQ55:AS55"/>
    <mergeCell ref="AT55:AV55"/>
    <mergeCell ref="AW55:AY55"/>
    <mergeCell ref="S67:U67"/>
    <mergeCell ref="V67:X67"/>
    <mergeCell ref="B67:C67"/>
    <mergeCell ref="B69:C69"/>
    <mergeCell ref="D69:O69"/>
    <mergeCell ref="P69:R69"/>
    <mergeCell ref="S69:U69"/>
    <mergeCell ref="V69:X69"/>
    <mergeCell ref="D67:O67"/>
    <mergeCell ref="P67:R67"/>
    <mergeCell ref="B73:C73"/>
    <mergeCell ref="D73:O73"/>
    <mergeCell ref="P73:R73"/>
    <mergeCell ref="S73:U73"/>
    <mergeCell ref="V73:X73"/>
    <mergeCell ref="Y67:AA67"/>
    <mergeCell ref="Y71:AA71"/>
    <mergeCell ref="B68:BO68"/>
    <mergeCell ref="AH79:AJ79"/>
    <mergeCell ref="AK79:AM79"/>
    <mergeCell ref="B82:BO82"/>
    <mergeCell ref="B83:BO83"/>
    <mergeCell ref="AB73:AD73"/>
    <mergeCell ref="AE73:AG73"/>
    <mergeCell ref="AN79:AP79"/>
    <mergeCell ref="AQ79:AS79"/>
    <mergeCell ref="AT79:AV79"/>
    <mergeCell ref="AW79:AY79"/>
    <mergeCell ref="V77:X77"/>
    <mergeCell ref="AZ73:BB73"/>
    <mergeCell ref="Y73:AA73"/>
    <mergeCell ref="AH73:AJ73"/>
    <mergeCell ref="AK73:AM73"/>
    <mergeCell ref="AN73:AP73"/>
    <mergeCell ref="AQ73:AS73"/>
    <mergeCell ref="AT73:AV73"/>
    <mergeCell ref="AW73:AY73"/>
    <mergeCell ref="BC75:BE75"/>
    <mergeCell ref="BF75:BH75"/>
    <mergeCell ref="BI75:BK75"/>
    <mergeCell ref="BI79:BK79"/>
    <mergeCell ref="S79:U79"/>
    <mergeCell ref="BI73:BK73"/>
    <mergeCell ref="BL73:BN73"/>
    <mergeCell ref="AZ71:BB71"/>
    <mergeCell ref="BC71:BE71"/>
    <mergeCell ref="P26:R26"/>
    <mergeCell ref="B65:C65"/>
    <mergeCell ref="P45:R45"/>
    <mergeCell ref="D45:O45"/>
    <mergeCell ref="D47:O47"/>
    <mergeCell ref="P47:R47"/>
    <mergeCell ref="P49:R49"/>
    <mergeCell ref="S49:U49"/>
    <mergeCell ref="V49:X49"/>
    <mergeCell ref="Y49:AA49"/>
    <mergeCell ref="AB49:AD49"/>
    <mergeCell ref="D38:O38"/>
    <mergeCell ref="P38:R38"/>
    <mergeCell ref="B58:BO58"/>
    <mergeCell ref="B59:BO59"/>
    <mergeCell ref="B60:BO60"/>
    <mergeCell ref="B61:BO61"/>
    <mergeCell ref="B62:BO62"/>
    <mergeCell ref="AW77:AY77"/>
    <mergeCell ref="AZ77:BB77"/>
    <mergeCell ref="BC77:BE77"/>
    <mergeCell ref="BF77:BH77"/>
    <mergeCell ref="BI77:BK77"/>
    <mergeCell ref="V75:X75"/>
    <mergeCell ref="Y75:AA75"/>
    <mergeCell ref="AB79:AD79"/>
    <mergeCell ref="AE79:AG79"/>
    <mergeCell ref="BC51:BE51"/>
    <mergeCell ref="AQ53:AS53"/>
    <mergeCell ref="Y107:AA107"/>
    <mergeCell ref="AB107:AD107"/>
    <mergeCell ref="B25:BO25"/>
    <mergeCell ref="B27:BO27"/>
    <mergeCell ref="BL28:BN28"/>
    <mergeCell ref="BL32:BN32"/>
    <mergeCell ref="B88:BO88"/>
    <mergeCell ref="BL26:BN26"/>
    <mergeCell ref="AH45:AJ45"/>
    <mergeCell ref="Y38:AA38"/>
    <mergeCell ref="AB38:AD38"/>
    <mergeCell ref="P34:R34"/>
    <mergeCell ref="D71:O71"/>
    <mergeCell ref="D65:O65"/>
    <mergeCell ref="P65:R65"/>
    <mergeCell ref="S65:U65"/>
    <mergeCell ref="V65:X65"/>
    <mergeCell ref="AH38:AJ38"/>
    <mergeCell ref="AK38:AM38"/>
    <mergeCell ref="AN38:AP38"/>
    <mergeCell ref="AQ38:AS38"/>
    <mergeCell ref="BL55:BN55"/>
    <mergeCell ref="BL79:BN79"/>
    <mergeCell ref="V79:X79"/>
    <mergeCell ref="Y79:AA79"/>
    <mergeCell ref="BC79:BE79"/>
    <mergeCell ref="BF79:BH79"/>
    <mergeCell ref="B78:BO78"/>
    <mergeCell ref="B79:C79"/>
    <mergeCell ref="D79:O79"/>
    <mergeCell ref="S22:U22"/>
    <mergeCell ref="V22:X22"/>
    <mergeCell ref="Y22:AA22"/>
    <mergeCell ref="D57:O57"/>
    <mergeCell ref="P57:R57"/>
    <mergeCell ref="AE57:AG57"/>
    <mergeCell ref="AH57:AJ57"/>
    <mergeCell ref="BF55:BH55"/>
    <mergeCell ref="BI55:BK55"/>
    <mergeCell ref="BC73:BE73"/>
    <mergeCell ref="BF73:BH73"/>
    <mergeCell ref="AQ22:AS22"/>
    <mergeCell ref="AT22:AV22"/>
    <mergeCell ref="AW22:AY22"/>
    <mergeCell ref="AZ22:BB22"/>
    <mergeCell ref="BF22:BH22"/>
    <mergeCell ref="BI22:BK22"/>
    <mergeCell ref="BI26:BK26"/>
    <mergeCell ref="AE26:AG26"/>
    <mergeCell ref="AH26:AJ26"/>
    <mergeCell ref="AK26:AM26"/>
    <mergeCell ref="AW26:AY26"/>
    <mergeCell ref="AZ26:BB26"/>
    <mergeCell ref="BC26:BE26"/>
    <mergeCell ref="BF26:BH26"/>
    <mergeCell ref="AE45:AG45"/>
    <mergeCell ref="B63:BO63"/>
    <mergeCell ref="B64:BO64"/>
    <mergeCell ref="V71:X71"/>
    <mergeCell ref="AB71:AD71"/>
    <mergeCell ref="B72:BO72"/>
    <mergeCell ref="B71:C71"/>
    <mergeCell ref="BD11:BG11"/>
    <mergeCell ref="B11:D11"/>
    <mergeCell ref="E11:L11"/>
    <mergeCell ref="M11:W11"/>
    <mergeCell ref="X11:Z11"/>
    <mergeCell ref="AA11:AE11"/>
    <mergeCell ref="AF11:AH11"/>
    <mergeCell ref="AI11:AO11"/>
    <mergeCell ref="B12:D12"/>
    <mergeCell ref="E12:L12"/>
    <mergeCell ref="M12:W12"/>
    <mergeCell ref="X12:Z12"/>
    <mergeCell ref="AA12:AE12"/>
    <mergeCell ref="AF12:AH12"/>
    <mergeCell ref="AI12:AO12"/>
    <mergeCell ref="BH11:BL11"/>
    <mergeCell ref="BH12:BL12"/>
    <mergeCell ref="AP11:AR11"/>
    <mergeCell ref="AP12:AR12"/>
    <mergeCell ref="AZ13:BC13"/>
    <mergeCell ref="BD13:BG13"/>
    <mergeCell ref="BH13:BL13"/>
    <mergeCell ref="AF13:AH13"/>
    <mergeCell ref="AI13:AO13"/>
    <mergeCell ref="B15:D15"/>
    <mergeCell ref="E15:L15"/>
    <mergeCell ref="M15:W15"/>
    <mergeCell ref="X15:Z15"/>
    <mergeCell ref="AA15:AE15"/>
    <mergeCell ref="B13:D13"/>
    <mergeCell ref="E13:L13"/>
    <mergeCell ref="M13:W13"/>
    <mergeCell ref="X13:Z13"/>
    <mergeCell ref="AA13:AE13"/>
    <mergeCell ref="B14:D14"/>
    <mergeCell ref="E14:L14"/>
    <mergeCell ref="M14:W14"/>
    <mergeCell ref="X14:Z14"/>
    <mergeCell ref="AA14:AE14"/>
    <mergeCell ref="AF14:AH14"/>
    <mergeCell ref="AI14:AO14"/>
    <mergeCell ref="AP13:AR13"/>
    <mergeCell ref="AP14:AR14"/>
    <mergeCell ref="AP15:AR15"/>
    <mergeCell ref="AA8:AE8"/>
    <mergeCell ref="AF8:AH8"/>
    <mergeCell ref="AI8:AO8"/>
    <mergeCell ref="B6:J6"/>
    <mergeCell ref="B7:D7"/>
    <mergeCell ref="E7:L7"/>
    <mergeCell ref="B8:D8"/>
    <mergeCell ref="E8:L8"/>
    <mergeCell ref="M8:W8"/>
    <mergeCell ref="X8:Z8"/>
    <mergeCell ref="AP9:AR9"/>
    <mergeCell ref="AP10:AR10"/>
    <mergeCell ref="B9:D9"/>
    <mergeCell ref="E9:L9"/>
    <mergeCell ref="M9:W9"/>
    <mergeCell ref="X9:Z9"/>
    <mergeCell ref="AA9:AE9"/>
    <mergeCell ref="AF9:AH9"/>
    <mergeCell ref="AI9:AO9"/>
    <mergeCell ref="B10:D10"/>
    <mergeCell ref="E10:L10"/>
    <mergeCell ref="M10:W10"/>
    <mergeCell ref="X10:Z10"/>
    <mergeCell ref="AA10:AE10"/>
    <mergeCell ref="AF10:AH10"/>
    <mergeCell ref="AI10:AO10"/>
    <mergeCell ref="BL22:BN22"/>
    <mergeCell ref="AE22:AG22"/>
    <mergeCell ref="AE20:AG20"/>
    <mergeCell ref="AH20:AJ20"/>
    <mergeCell ref="AK20:AM20"/>
    <mergeCell ref="AS15:AY15"/>
    <mergeCell ref="AZ15:BC15"/>
    <mergeCell ref="BD15:BG15"/>
    <mergeCell ref="BH15:BL15"/>
    <mergeCell ref="AF15:AH15"/>
    <mergeCell ref="AI15:AO15"/>
    <mergeCell ref="AW20:AY20"/>
    <mergeCell ref="AN20:AP20"/>
    <mergeCell ref="AQ20:AS20"/>
    <mergeCell ref="AZ20:BB20"/>
    <mergeCell ref="BC20:BE20"/>
    <mergeCell ref="B18:BM18"/>
    <mergeCell ref="B19:BO19"/>
    <mergeCell ref="P20:R20"/>
    <mergeCell ref="S20:U20"/>
    <mergeCell ref="B21:BO21"/>
    <mergeCell ref="AB22:AD22"/>
    <mergeCell ref="AH22:AJ22"/>
    <mergeCell ref="AK22:AM22"/>
    <mergeCell ref="AN22:AP22"/>
    <mergeCell ref="BC22:BE22"/>
    <mergeCell ref="D22:O22"/>
    <mergeCell ref="V20:X20"/>
    <mergeCell ref="Y20:AA20"/>
    <mergeCell ref="AB20:AD20"/>
    <mergeCell ref="D20:O20"/>
    <mergeCell ref="P22:R22"/>
    <mergeCell ref="AB24:AD24"/>
    <mergeCell ref="AT38:AV38"/>
    <mergeCell ref="AW38:AY38"/>
    <mergeCell ref="Y28:AA28"/>
    <mergeCell ref="AB28:AD28"/>
    <mergeCell ref="AK28:AM28"/>
    <mergeCell ref="AK30:AM30"/>
    <mergeCell ref="AB30:AD30"/>
    <mergeCell ref="AK32:AM32"/>
    <mergeCell ref="AN32:AP32"/>
    <mergeCell ref="AQ32:AS32"/>
    <mergeCell ref="AT32:AV32"/>
    <mergeCell ref="AW32:AY32"/>
    <mergeCell ref="AZ32:BB32"/>
    <mergeCell ref="BF87:BH87"/>
    <mergeCell ref="BI65:BK65"/>
    <mergeCell ref="BL65:BN65"/>
    <mergeCell ref="AH69:AJ69"/>
    <mergeCell ref="AK69:AM69"/>
    <mergeCell ref="AN69:AP69"/>
    <mergeCell ref="AQ69:AS69"/>
    <mergeCell ref="AT69:AV69"/>
    <mergeCell ref="AW69:AY69"/>
    <mergeCell ref="B66:BO66"/>
    <mergeCell ref="BI34:BK34"/>
    <mergeCell ref="BL38:BN38"/>
    <mergeCell ref="B39:BO39"/>
    <mergeCell ref="B40:BO40"/>
    <mergeCell ref="B41:BO41"/>
    <mergeCell ref="B42:BO42"/>
    <mergeCell ref="B43:BO43"/>
    <mergeCell ref="AE38:AG38"/>
    <mergeCell ref="P24:R24"/>
    <mergeCell ref="S24:U24"/>
    <mergeCell ref="V24:X24"/>
    <mergeCell ref="Y24:AA24"/>
    <mergeCell ref="B16:AS16"/>
    <mergeCell ref="B17:BF17"/>
    <mergeCell ref="AE36:AG36"/>
    <mergeCell ref="AH36:AJ36"/>
    <mergeCell ref="AK36:AM36"/>
    <mergeCell ref="AN36:AP36"/>
    <mergeCell ref="AQ36:AS36"/>
    <mergeCell ref="AT36:AV36"/>
    <mergeCell ref="AW36:AY36"/>
    <mergeCell ref="AE49:AG49"/>
    <mergeCell ref="B48:BO48"/>
    <mergeCell ref="AQ49:AS49"/>
    <mergeCell ref="AT49:AV49"/>
    <mergeCell ref="AW49:AY49"/>
    <mergeCell ref="AZ49:BB49"/>
    <mergeCell ref="BF38:BH38"/>
    <mergeCell ref="BI38:BK38"/>
    <mergeCell ref="AH28:AJ28"/>
    <mergeCell ref="B35:BO35"/>
    <mergeCell ref="D36:O36"/>
    <mergeCell ref="P36:R36"/>
    <mergeCell ref="AN34:AP34"/>
    <mergeCell ref="AQ34:AS34"/>
    <mergeCell ref="AT34:AV34"/>
    <mergeCell ref="AW34:AY34"/>
    <mergeCell ref="AZ34:BB34"/>
    <mergeCell ref="BC34:BE34"/>
    <mergeCell ref="BF34:BH34"/>
    <mergeCell ref="B46:BO46"/>
    <mergeCell ref="AT53:AV53"/>
    <mergeCell ref="D30:O30"/>
    <mergeCell ref="S93:U93"/>
    <mergeCell ref="AK111:AM111"/>
    <mergeCell ref="AN111:AP111"/>
    <mergeCell ref="AQ111:AS111"/>
    <mergeCell ref="AQ109:AS109"/>
    <mergeCell ref="AK109:AM109"/>
    <mergeCell ref="Y109:AA109"/>
    <mergeCell ref="AW67:AY67"/>
    <mergeCell ref="AZ67:BB67"/>
    <mergeCell ref="Y26:AA26"/>
    <mergeCell ref="AB26:AD26"/>
    <mergeCell ref="D26:O26"/>
    <mergeCell ref="D28:O28"/>
    <mergeCell ref="Y65:AA65"/>
    <mergeCell ref="AH34:AJ34"/>
    <mergeCell ref="AK34:AM34"/>
    <mergeCell ref="B33:BO33"/>
    <mergeCell ref="D34:O34"/>
    <mergeCell ref="Y34:AA34"/>
    <mergeCell ref="AW28:AY28"/>
    <mergeCell ref="AN30:AP30"/>
    <mergeCell ref="AQ30:AS30"/>
    <mergeCell ref="AT30:AV30"/>
    <mergeCell ref="AW30:AY30"/>
    <mergeCell ref="AZ30:BB30"/>
    <mergeCell ref="BC30:BE30"/>
    <mergeCell ref="BF30:BH30"/>
    <mergeCell ref="BI30:BK30"/>
    <mergeCell ref="AT71:AV71"/>
    <mergeCell ref="D24:O24"/>
    <mergeCell ref="P28:R28"/>
    <mergeCell ref="S28:U28"/>
    <mergeCell ref="AH24:AJ24"/>
    <mergeCell ref="AK24:AM24"/>
    <mergeCell ref="AN24:AP24"/>
    <mergeCell ref="AQ24:AS24"/>
    <mergeCell ref="AT24:AV24"/>
    <mergeCell ref="AW24:AY24"/>
    <mergeCell ref="B23:BO23"/>
    <mergeCell ref="AZ28:BB28"/>
    <mergeCell ref="BC28:BE28"/>
    <mergeCell ref="BF28:BH28"/>
    <mergeCell ref="BI28:BK28"/>
    <mergeCell ref="AB32:AD32"/>
    <mergeCell ref="AH32:AJ32"/>
    <mergeCell ref="V26:X26"/>
    <mergeCell ref="BC32:BE32"/>
    <mergeCell ref="BF32:BH32"/>
    <mergeCell ref="BI32:BK32"/>
    <mergeCell ref="S26:U26"/>
    <mergeCell ref="AE30:AG30"/>
    <mergeCell ref="AH30:AJ30"/>
    <mergeCell ref="B31:BO31"/>
    <mergeCell ref="D32:O32"/>
    <mergeCell ref="P32:R32"/>
    <mergeCell ref="S32:U32"/>
    <mergeCell ref="V32:X32"/>
    <mergeCell ref="V28:X28"/>
    <mergeCell ref="AN28:AP28"/>
    <mergeCell ref="AQ28:AS28"/>
    <mergeCell ref="AT28:AV28"/>
    <mergeCell ref="B29:BO29"/>
    <mergeCell ref="BC87:BE87"/>
    <mergeCell ref="V93:X93"/>
    <mergeCell ref="AH87:AJ87"/>
    <mergeCell ref="AK87:AM87"/>
    <mergeCell ref="AN87:AP87"/>
    <mergeCell ref="AQ87:AS87"/>
    <mergeCell ref="AT87:AV87"/>
    <mergeCell ref="AW87:AY87"/>
    <mergeCell ref="AB69:AD69"/>
    <mergeCell ref="AE69:AG69"/>
    <mergeCell ref="AE67:AG67"/>
    <mergeCell ref="AE71:AG71"/>
    <mergeCell ref="AH71:AJ71"/>
    <mergeCell ref="AK71:AM71"/>
    <mergeCell ref="AN71:AP71"/>
    <mergeCell ref="AQ71:AS71"/>
    <mergeCell ref="P71:R71"/>
    <mergeCell ref="S71:U71"/>
    <mergeCell ref="AB77:AD77"/>
    <mergeCell ref="AE77:AG77"/>
    <mergeCell ref="AH77:AJ77"/>
    <mergeCell ref="AK77:AM77"/>
    <mergeCell ref="AN77:AP77"/>
    <mergeCell ref="B74:BN74"/>
    <mergeCell ref="B75:C75"/>
    <mergeCell ref="D75:O75"/>
    <mergeCell ref="P75:R75"/>
    <mergeCell ref="S75:U75"/>
    <mergeCell ref="BL75:BN75"/>
    <mergeCell ref="AZ79:BB79"/>
    <mergeCell ref="B44:BO44"/>
    <mergeCell ref="AN99:AP99"/>
    <mergeCell ref="AQ99:AS99"/>
    <mergeCell ref="AB67:AD67"/>
    <mergeCell ref="AH67:AJ67"/>
    <mergeCell ref="AK67:AM67"/>
    <mergeCell ref="AN67:AP67"/>
    <mergeCell ref="AQ67:AS67"/>
    <mergeCell ref="AT99:AV99"/>
    <mergeCell ref="AW99:AY99"/>
    <mergeCell ref="BF99:BH99"/>
    <mergeCell ref="BI99:BK99"/>
    <mergeCell ref="BL99:BN99"/>
    <mergeCell ref="BI67:BK67"/>
    <mergeCell ref="BL67:BN67"/>
    <mergeCell ref="AT65:AV65"/>
    <mergeCell ref="AW65:AY65"/>
    <mergeCell ref="AZ65:BB65"/>
    <mergeCell ref="BC65:BE65"/>
    <mergeCell ref="BF65:BH65"/>
    <mergeCell ref="BC67:BE67"/>
    <mergeCell ref="BF67:BH67"/>
    <mergeCell ref="AT67:AV67"/>
    <mergeCell ref="AB65:AD65"/>
    <mergeCell ref="AE65:AG65"/>
    <mergeCell ref="AH65:AJ65"/>
    <mergeCell ref="AK65:AM65"/>
    <mergeCell ref="AN65:AP65"/>
    <mergeCell ref="AQ65:AS65"/>
    <mergeCell ref="B85:BO85"/>
    <mergeCell ref="B86:BO86"/>
    <mergeCell ref="AW71:AY71"/>
    <mergeCell ref="P79:R79"/>
    <mergeCell ref="BC97:BE97"/>
    <mergeCell ref="BF97:BH97"/>
    <mergeCell ref="BI97:BK97"/>
    <mergeCell ref="BL97:BN97"/>
    <mergeCell ref="B97:C97"/>
    <mergeCell ref="D97:O97"/>
    <mergeCell ref="P97:R97"/>
    <mergeCell ref="S97:U97"/>
    <mergeCell ref="V97:X97"/>
    <mergeCell ref="Y97:AA97"/>
    <mergeCell ref="B98:BO98"/>
    <mergeCell ref="Y91:AA91"/>
    <mergeCell ref="BL91:BN91"/>
    <mergeCell ref="BC93:BE93"/>
    <mergeCell ref="BF93:BH93"/>
    <mergeCell ref="BI93:BK93"/>
    <mergeCell ref="BL93:BN93"/>
    <mergeCell ref="AE97:AG97"/>
    <mergeCell ref="AH97:AJ97"/>
    <mergeCell ref="AK97:AM97"/>
    <mergeCell ref="AN97:AP97"/>
    <mergeCell ref="BC91:BE91"/>
    <mergeCell ref="AE95:AG95"/>
    <mergeCell ref="AH95:AJ95"/>
    <mergeCell ref="AK95:AM95"/>
    <mergeCell ref="D95:O95"/>
    <mergeCell ref="P95:R95"/>
    <mergeCell ref="S95:U95"/>
    <mergeCell ref="V95:X95"/>
    <mergeCell ref="Y95:AA95"/>
    <mergeCell ref="B91:C91"/>
    <mergeCell ref="B93:C93"/>
    <mergeCell ref="AB93:AD93"/>
    <mergeCell ref="AE93:AG93"/>
    <mergeCell ref="AH93:AJ93"/>
    <mergeCell ref="AK93:AM93"/>
    <mergeCell ref="AN93:AP93"/>
    <mergeCell ref="AQ93:AS93"/>
    <mergeCell ref="D91:O91"/>
    <mergeCell ref="B87:C87"/>
    <mergeCell ref="B89:C89"/>
    <mergeCell ref="D89:O89"/>
    <mergeCell ref="P89:R89"/>
    <mergeCell ref="S89:U89"/>
    <mergeCell ref="V89:X89"/>
    <mergeCell ref="Y89:AA89"/>
    <mergeCell ref="D93:O93"/>
    <mergeCell ref="P93:R93"/>
    <mergeCell ref="B90:BO90"/>
    <mergeCell ref="P91:R91"/>
    <mergeCell ref="S91:U91"/>
    <mergeCell ref="V91:X91"/>
    <mergeCell ref="AT93:AV93"/>
    <mergeCell ref="AB91:AD91"/>
    <mergeCell ref="AE91:AG91"/>
    <mergeCell ref="AH91:AJ91"/>
    <mergeCell ref="AK91:AM91"/>
    <mergeCell ref="AN91:AP91"/>
    <mergeCell ref="AQ91:AS91"/>
    <mergeCell ref="AT91:AV91"/>
    <mergeCell ref="AW91:AY91"/>
    <mergeCell ref="AZ91:BB91"/>
    <mergeCell ref="Y93:AA93"/>
    <mergeCell ref="BL109:BN109"/>
    <mergeCell ref="B108:BO108"/>
    <mergeCell ref="B109:C109"/>
    <mergeCell ref="D109:O109"/>
    <mergeCell ref="P109:R109"/>
    <mergeCell ref="BC117:BE117"/>
    <mergeCell ref="BF117:BH117"/>
    <mergeCell ref="BI117:BK117"/>
    <mergeCell ref="BL117:BN117"/>
    <mergeCell ref="D111:O111"/>
    <mergeCell ref="P111:R111"/>
    <mergeCell ref="B110:BO110"/>
    <mergeCell ref="B111:C111"/>
    <mergeCell ref="P113:R113"/>
    <mergeCell ref="S113:U113"/>
    <mergeCell ref="V113:X113"/>
    <mergeCell ref="Y113:AA113"/>
    <mergeCell ref="BL113:BN113"/>
    <mergeCell ref="BC113:BE113"/>
    <mergeCell ref="BF111:BH111"/>
    <mergeCell ref="BI111:BK111"/>
    <mergeCell ref="BL111:BN111"/>
    <mergeCell ref="AB117:AD117"/>
    <mergeCell ref="AE117:AG117"/>
    <mergeCell ref="BF131:BH131"/>
    <mergeCell ref="BI131:BK131"/>
    <mergeCell ref="AW129:AY129"/>
    <mergeCell ref="AZ129:BB129"/>
    <mergeCell ref="Y127:AA127"/>
    <mergeCell ref="AB127:AD127"/>
    <mergeCell ref="AE127:AG127"/>
    <mergeCell ref="AH127:AJ127"/>
    <mergeCell ref="AK127:AM127"/>
    <mergeCell ref="AN127:AP127"/>
    <mergeCell ref="AQ127:AS127"/>
    <mergeCell ref="AT127:AV127"/>
    <mergeCell ref="AZ7:BC7"/>
    <mergeCell ref="AZ36:BB36"/>
    <mergeCell ref="BF71:BH71"/>
    <mergeCell ref="BI71:BK71"/>
    <mergeCell ref="AZ107:BB107"/>
    <mergeCell ref="BC89:BE89"/>
    <mergeCell ref="BF89:BH89"/>
    <mergeCell ref="BI89:BK89"/>
    <mergeCell ref="AZ111:BB111"/>
    <mergeCell ref="AQ97:AS97"/>
    <mergeCell ref="AT97:AV97"/>
    <mergeCell ref="AZ99:BB99"/>
    <mergeCell ref="BC99:BE99"/>
    <mergeCell ref="AE99:AG99"/>
    <mergeCell ref="AH99:AJ99"/>
    <mergeCell ref="AK99:AM99"/>
    <mergeCell ref="AB99:AD99"/>
    <mergeCell ref="AW97:AY97"/>
    <mergeCell ref="AZ97:BB97"/>
    <mergeCell ref="AB97:AD97"/>
    <mergeCell ref="BW14:CC14"/>
    <mergeCell ref="BM15:BR15"/>
    <mergeCell ref="BS15:BV15"/>
    <mergeCell ref="BW15:CC15"/>
    <mergeCell ref="AZ24:BB24"/>
    <mergeCell ref="BC24:BE24"/>
    <mergeCell ref="BF24:BH24"/>
    <mergeCell ref="BI24:BK24"/>
    <mergeCell ref="BC36:BE36"/>
    <mergeCell ref="BF36:BH36"/>
    <mergeCell ref="BI36:BK36"/>
    <mergeCell ref="BL36:BN36"/>
    <mergeCell ref="AZ38:BB38"/>
    <mergeCell ref="BC38:BE38"/>
    <mergeCell ref="BC69:BE69"/>
    <mergeCell ref="BF69:BH69"/>
    <mergeCell ref="BI69:BK69"/>
    <mergeCell ref="BL69:BN69"/>
    <mergeCell ref="AZ69:BB69"/>
    <mergeCell ref="BF20:BH20"/>
    <mergeCell ref="BI20:BK20"/>
    <mergeCell ref="BL20:BN20"/>
    <mergeCell ref="B52:BO52"/>
    <mergeCell ref="D53:O53"/>
    <mergeCell ref="P53:R53"/>
    <mergeCell ref="AE53:AG53"/>
    <mergeCell ref="AH53:AJ53"/>
    <mergeCell ref="AK53:AM53"/>
    <mergeCell ref="AN53:AP53"/>
    <mergeCell ref="V36:X36"/>
    <mergeCell ref="Y36:AA36"/>
    <mergeCell ref="AB36:AD36"/>
    <mergeCell ref="AW89:AY89"/>
    <mergeCell ref="AZ89:BB89"/>
    <mergeCell ref="AB89:AD89"/>
    <mergeCell ref="AE89:AG89"/>
    <mergeCell ref="AH89:AJ89"/>
    <mergeCell ref="AK89:AM89"/>
    <mergeCell ref="BL24:BN24"/>
    <mergeCell ref="BL71:BN71"/>
    <mergeCell ref="BL89:BN89"/>
    <mergeCell ref="BK6:BV6"/>
    <mergeCell ref="BM8:BR8"/>
    <mergeCell ref="BS8:BV8"/>
    <mergeCell ref="B70:BN70"/>
    <mergeCell ref="Y69:AA69"/>
    <mergeCell ref="P30:R30"/>
    <mergeCell ref="AB34:AD34"/>
    <mergeCell ref="AE34:AG34"/>
    <mergeCell ref="S38:U38"/>
    <mergeCell ref="V38:X38"/>
    <mergeCell ref="Y32:AA32"/>
    <mergeCell ref="S34:U34"/>
    <mergeCell ref="V34:X34"/>
    <mergeCell ref="S30:U30"/>
    <mergeCell ref="V30:X30"/>
    <mergeCell ref="Y30:AA30"/>
    <mergeCell ref="S36:U36"/>
    <mergeCell ref="AZ87:BB87"/>
    <mergeCell ref="BI87:BK87"/>
    <mergeCell ref="BL87:BN87"/>
    <mergeCell ref="B80:BO80"/>
    <mergeCell ref="B81:BO81"/>
    <mergeCell ref="BL30:BN30"/>
  </mergeCells>
  <conditionalFormatting sqref="BP266:BW266">
    <cfRule type="cellIs" dxfId="605" priority="1" operator="greaterThan">
      <formula>22</formula>
    </cfRule>
  </conditionalFormatting>
  <conditionalFormatting sqref="AH252">
    <cfRule type="containsText" dxfId="604" priority="2" operator="containsText" text="N">
      <formula>NOT(ISERROR(SEARCH(("N"),(AH252))))</formula>
    </cfRule>
  </conditionalFormatting>
  <conditionalFormatting sqref="AH254">
    <cfRule type="containsText" dxfId="603" priority="3" operator="containsText" text="N">
      <formula>NOT(ISERROR(SEARCH(("N"),(AH254))))</formula>
    </cfRule>
  </conditionalFormatting>
  <conditionalFormatting sqref="AH256">
    <cfRule type="containsText" dxfId="602" priority="4" operator="containsText" text="N">
      <formula>NOT(ISERROR(SEARCH(("N"),(AH256))))</formula>
    </cfRule>
  </conditionalFormatting>
  <conditionalFormatting sqref="AH256">
    <cfRule type="containsText" dxfId="601" priority="5" operator="containsText" text="R">
      <formula>NOT(ISERROR(SEARCH(("R"),(AH256))))</formula>
    </cfRule>
  </conditionalFormatting>
  <conditionalFormatting sqref="AI274">
    <cfRule type="containsText" dxfId="600" priority="6" operator="containsText" text="n">
      <formula>NOT(ISERROR(SEARCH(("n"),(AI274))))</formula>
    </cfRule>
  </conditionalFormatting>
  <conditionalFormatting sqref="AH270">
    <cfRule type="containsText" dxfId="599" priority="7" operator="containsText" text="Y">
      <formula>NOT(ISERROR(SEARCH(("Y"),(AH270))))</formula>
    </cfRule>
  </conditionalFormatting>
  <conditionalFormatting sqref="AH272:AI272">
    <cfRule type="cellIs" dxfId="598" priority="8" operator="greaterThanOrEqual">
      <formula>80</formula>
    </cfRule>
  </conditionalFormatting>
  <conditionalFormatting sqref="BH272">
    <cfRule type="cellIs" dxfId="597" priority="9" operator="greaterThanOrEqual">
      <formula>80</formula>
    </cfRule>
  </conditionalFormatting>
  <conditionalFormatting sqref="BN272">
    <cfRule type="cellIs" dxfId="596" priority="10" operator="greaterThanOrEqual">
      <formula>80</formula>
    </cfRule>
  </conditionalFormatting>
  <conditionalFormatting sqref="AH300">
    <cfRule type="containsText" dxfId="595" priority="11" operator="containsText" text="N">
      <formula>NOT(ISERROR(SEARCH(("N"),(AH300))))</formula>
    </cfRule>
  </conditionalFormatting>
  <conditionalFormatting sqref="AH302">
    <cfRule type="containsText" dxfId="594" priority="12" operator="containsText" text="N">
      <formula>NOT(ISERROR(SEARCH(("N"),(AH302))))</formula>
    </cfRule>
  </conditionalFormatting>
  <conditionalFormatting sqref="AH304">
    <cfRule type="containsText" dxfId="593" priority="13" operator="containsText" text="N">
      <formula>NOT(ISERROR(SEARCH(("N"),(AH304))))</formula>
    </cfRule>
  </conditionalFormatting>
  <conditionalFormatting sqref="AH304">
    <cfRule type="containsText" dxfId="592" priority="14" operator="containsText" text="R">
      <formula>NOT(ISERROR(SEARCH(("R"),(AH304))))</formula>
    </cfRule>
  </conditionalFormatting>
  <conditionalFormatting sqref="AI322">
    <cfRule type="containsText" dxfId="591" priority="15" operator="containsText" text="n">
      <formula>NOT(ISERROR(SEARCH(("n"),(AI322))))</formula>
    </cfRule>
  </conditionalFormatting>
  <conditionalFormatting sqref="AH318">
    <cfRule type="containsText" dxfId="590" priority="16" operator="containsText" text="Y">
      <formula>NOT(ISERROR(SEARCH(("Y"),(AH318))))</formula>
    </cfRule>
  </conditionalFormatting>
  <conditionalFormatting sqref="AH320:AI320">
    <cfRule type="cellIs" dxfId="589" priority="17" operator="greaterThanOrEqual">
      <formula>80</formula>
    </cfRule>
  </conditionalFormatting>
  <conditionalFormatting sqref="BH320">
    <cfRule type="cellIs" dxfId="588" priority="18" operator="greaterThanOrEqual">
      <formula>80</formula>
    </cfRule>
  </conditionalFormatting>
  <conditionalFormatting sqref="BN320">
    <cfRule type="cellIs" dxfId="587" priority="19" operator="greaterThanOrEqual">
      <formula>80</formula>
    </cfRule>
  </conditionalFormatting>
  <conditionalFormatting sqref="BI296">
    <cfRule type="cellIs" dxfId="586" priority="20" operator="greaterThanOrEqual">
      <formula>80</formula>
    </cfRule>
  </conditionalFormatting>
  <conditionalFormatting sqref="AI296">
    <cfRule type="cellIs" dxfId="585" priority="21" operator="greaterThanOrEqual">
      <formula>80</formula>
    </cfRule>
  </conditionalFormatting>
  <conditionalFormatting sqref="AI140:AK140">
    <cfRule type="cellIs" dxfId="584" priority="22" operator="equal">
      <formula>"C"</formula>
    </cfRule>
  </conditionalFormatting>
  <conditionalFormatting sqref="AI140:AK140">
    <cfRule type="containsText" dxfId="583" priority="23" operator="containsText" text="YES">
      <formula>NOT(ISERROR(SEARCH(("YES"),(AI140))))</formula>
    </cfRule>
  </conditionalFormatting>
  <conditionalFormatting sqref="AI140:AK140">
    <cfRule type="containsText" dxfId="582" priority="24" operator="containsText" text="No">
      <formula>NOT(ISERROR(SEARCH(("No"),(AI140))))</formula>
    </cfRule>
  </conditionalFormatting>
  <conditionalFormatting sqref="AW143:AY143">
    <cfRule type="containsText" dxfId="581" priority="25" operator="containsText" text="X">
      <formula>NOT(ISERROR(SEARCH(("X"),(AW143))))</formula>
    </cfRule>
  </conditionalFormatting>
  <conditionalFormatting sqref="AT16 AX16 AZ8:AZ15 BD8:BD15 BF16 BH8:BH15 BJ16 BM9:BM13 BS8:BS15 BW8:BW15">
    <cfRule type="cellIs" dxfId="580" priority="26" operator="greaterThan">
      <formula>0</formula>
    </cfRule>
  </conditionalFormatting>
  <conditionalFormatting sqref="BM8">
    <cfRule type="cellIs" dxfId="579" priority="27" operator="greaterThan">
      <formula>0</formula>
    </cfRule>
  </conditionalFormatting>
  <conditionalFormatting sqref="AM144">
    <cfRule type="containsText" dxfId="578" priority="28" operator="containsText" text="x">
      <formula>NOT(ISERROR(SEARCH(("x"),(AM144))))</formula>
    </cfRule>
  </conditionalFormatting>
  <conditionalFormatting sqref="AN144:AP144">
    <cfRule type="cellIs" dxfId="577" priority="29" operator="equal">
      <formula>"C"</formula>
    </cfRule>
  </conditionalFormatting>
  <conditionalFormatting sqref="AN144:AP144">
    <cfRule type="containsText" dxfId="576" priority="30" operator="containsText" text="NO">
      <formula>NOT(ISERROR(SEARCH(("NO"),(AN144))))</formula>
    </cfRule>
  </conditionalFormatting>
  <conditionalFormatting sqref="AN144:AP144">
    <cfRule type="containsText" dxfId="575" priority="31" operator="containsText" text="YES">
      <formula>NOT(ISERROR(SEARCH(("YES"),(AN144))))</formula>
    </cfRule>
  </conditionalFormatting>
  <conditionalFormatting sqref="AS143:AU143">
    <cfRule type="cellIs" dxfId="574" priority="32" operator="equal">
      <formula>"C"</formula>
    </cfRule>
  </conditionalFormatting>
  <conditionalFormatting sqref="AS143:AU143">
    <cfRule type="containsText" dxfId="573" priority="33" operator="containsText" text="YES">
      <formula>NOT(ISERROR(SEARCH(("YES"),(AS143))))</formula>
    </cfRule>
  </conditionalFormatting>
  <conditionalFormatting sqref="AS143:AU143">
    <cfRule type="containsText" dxfId="572" priority="34" operator="containsText" text="NO">
      <formula>NOT(ISERROR(SEARCH(("NO"),(AS143))))</formula>
    </cfRule>
  </conditionalFormatting>
  <conditionalFormatting sqref="AO142:AQ142">
    <cfRule type="cellIs" dxfId="571" priority="35" operator="equal">
      <formula>"C"</formula>
    </cfRule>
  </conditionalFormatting>
  <conditionalFormatting sqref="AO142:AQ142">
    <cfRule type="containsText" dxfId="570" priority="36" operator="containsText" text="NO">
      <formula>NOT(ISERROR(SEARCH(("NO"),(AO142))))</formula>
    </cfRule>
  </conditionalFormatting>
  <conditionalFormatting sqref="AO142:AQ142">
    <cfRule type="containsText" dxfId="569" priority="37" operator="containsText" text="YES">
      <formula>NOT(ISERROR(SEARCH(("YES"),(AO142))))</formula>
    </cfRule>
  </conditionalFormatting>
  <conditionalFormatting sqref="BP142">
    <cfRule type="containsText" dxfId="568" priority="38" operator="containsText" text="No">
      <formula>NOT(ISERROR(SEARCH(("No"),(BP142))))</formula>
    </cfRule>
  </conditionalFormatting>
  <conditionalFormatting sqref="BP142">
    <cfRule type="containsText" dxfId="567" priority="39" operator="containsText" text="Yes">
      <formula>NOT(ISERROR(SEARCH(("Yes"),(BP142))))</formula>
    </cfRule>
  </conditionalFormatting>
  <conditionalFormatting sqref="AP141:AR141">
    <cfRule type="cellIs" dxfId="566" priority="40" operator="equal">
      <formula>"C"</formula>
    </cfRule>
  </conditionalFormatting>
  <conditionalFormatting sqref="AP141:AR141">
    <cfRule type="containsText" dxfId="565" priority="41" operator="containsText" text="No">
      <formula>NOT(ISERROR(SEARCH(("No"),(AP141))))</formula>
    </cfRule>
  </conditionalFormatting>
  <conditionalFormatting sqref="AP141:AR141">
    <cfRule type="containsText" dxfId="564" priority="42" operator="containsText" text="Yes">
      <formula>NOT(ISERROR(SEARCH(("Yes"),(AP141))))</formula>
    </cfRule>
  </conditionalFormatting>
  <conditionalFormatting sqref="AL148:AN148">
    <cfRule type="containsText" dxfId="563" priority="43" operator="containsText" text="No">
      <formula>NOT(ISERROR(SEARCH(("No"),(AL148))))</formula>
    </cfRule>
  </conditionalFormatting>
  <conditionalFormatting sqref="AL148:AN148">
    <cfRule type="containsText" dxfId="562" priority="44" operator="containsText" text="Yes">
      <formula>NOT(ISERROR(SEARCH(("Yes"),(AL148))))</formula>
    </cfRule>
  </conditionalFormatting>
  <conditionalFormatting sqref="AH53:AJ53">
    <cfRule type="cellIs" dxfId="561" priority="45" operator="between">
      <formula>3</formula>
      <formula>16</formula>
    </cfRule>
  </conditionalFormatting>
  <conditionalFormatting sqref="AH71:AJ71">
    <cfRule type="cellIs" dxfId="560" priority="46" operator="between">
      <formula>3</formula>
      <formula>16</formula>
    </cfRule>
  </conditionalFormatting>
  <conditionalFormatting sqref="AH73:AJ73">
    <cfRule type="cellIs" dxfId="559" priority="47" operator="between">
      <formula>3</formula>
      <formula>16</formula>
    </cfRule>
  </conditionalFormatting>
  <conditionalFormatting sqref="AH75:AJ75">
    <cfRule type="cellIs" dxfId="558" priority="48" operator="between">
      <formula>3</formula>
      <formula>16</formula>
    </cfRule>
  </conditionalFormatting>
  <conditionalFormatting sqref="AH111:AJ111">
    <cfRule type="cellIs" dxfId="557" priority="49" operator="between">
      <formula>3</formula>
      <formula>16</formula>
    </cfRule>
  </conditionalFormatting>
  <conditionalFormatting sqref="AH109:AJ109">
    <cfRule type="cellIs" dxfId="556" priority="50" operator="between">
      <formula>3</formula>
      <formula>16</formula>
    </cfRule>
  </conditionalFormatting>
  <conditionalFormatting sqref="AH115:AJ115">
    <cfRule type="cellIs" dxfId="555" priority="51" operator="between">
      <formula>3</formula>
      <formula>16</formula>
    </cfRule>
  </conditionalFormatting>
  <conditionalFormatting sqref="AH129:AJ129">
    <cfRule type="cellIs" dxfId="554" priority="52" operator="between">
      <formula>3</formula>
      <formula>16</formula>
    </cfRule>
  </conditionalFormatting>
  <conditionalFormatting sqref="AH131:AJ131">
    <cfRule type="cellIs" dxfId="553" priority="53" operator="between">
      <formula>3</formula>
      <formula>16</formula>
    </cfRule>
  </conditionalFormatting>
  <conditionalFormatting sqref="AN53:AP53">
    <cfRule type="cellIs" dxfId="552" priority="54" operator="between">
      <formula>3</formula>
      <formula>16</formula>
    </cfRule>
  </conditionalFormatting>
  <conditionalFormatting sqref="AN99:AP99">
    <cfRule type="cellIs" dxfId="551" priority="55" operator="between">
      <formula>3</formula>
      <formula>16</formula>
    </cfRule>
  </conditionalFormatting>
  <conditionalFormatting sqref="AN107:AP107">
    <cfRule type="cellIs" dxfId="550" priority="56" operator="between">
      <formula>3</formula>
      <formula>16</formula>
    </cfRule>
  </conditionalFormatting>
  <conditionalFormatting sqref="AN109:AP109">
    <cfRule type="cellIs" dxfId="549" priority="57" operator="between">
      <formula>3</formula>
      <formula>16</formula>
    </cfRule>
  </conditionalFormatting>
  <conditionalFormatting sqref="AN111:AP111">
    <cfRule type="cellIs" dxfId="548" priority="58" operator="between">
      <formula>3</formula>
      <formula>16</formula>
    </cfRule>
  </conditionalFormatting>
  <conditionalFormatting sqref="AN115:AP115">
    <cfRule type="cellIs" dxfId="547" priority="59" operator="between">
      <formula>3</formula>
      <formula>16</formula>
    </cfRule>
  </conditionalFormatting>
  <conditionalFormatting sqref="AN129:AP129">
    <cfRule type="cellIs" dxfId="546" priority="60" operator="between">
      <formula>3</formula>
      <formula>16</formula>
    </cfRule>
  </conditionalFormatting>
  <conditionalFormatting sqref="AN131:AP131">
    <cfRule type="cellIs" dxfId="545" priority="61" operator="between">
      <formula>3</formula>
      <formula>16</formula>
    </cfRule>
  </conditionalFormatting>
  <conditionalFormatting sqref="V45:X45">
    <cfRule type="cellIs" dxfId="544" priority="62" operator="between">
      <formula>3</formula>
      <formula>30</formula>
    </cfRule>
  </conditionalFormatting>
  <conditionalFormatting sqref="V117:X117">
    <cfRule type="cellIs" dxfId="543" priority="63" operator="between">
      <formula>3</formula>
      <formula>30</formula>
    </cfRule>
  </conditionalFormatting>
  <conditionalFormatting sqref="V125:X125">
    <cfRule type="cellIs" dxfId="542" priority="64" operator="lessThan">
      <formula>1.25</formula>
    </cfRule>
  </conditionalFormatting>
  <conditionalFormatting sqref="V127:X127">
    <cfRule type="cellIs" dxfId="541" priority="65" operator="between">
      <formula>3</formula>
      <formula>30</formula>
    </cfRule>
  </conditionalFormatting>
  <conditionalFormatting sqref="AB45:AD45">
    <cfRule type="cellIs" dxfId="540" priority="66" operator="between">
      <formula>3</formula>
      <formula>30</formula>
    </cfRule>
  </conditionalFormatting>
  <conditionalFormatting sqref="AB51:AD51">
    <cfRule type="cellIs" dxfId="539" priority="67" operator="between">
      <formula>3</formula>
      <formula>30</formula>
    </cfRule>
  </conditionalFormatting>
  <conditionalFormatting sqref="AB117:AD117">
    <cfRule type="cellIs" dxfId="538" priority="68" operator="between">
      <formula>3</formula>
      <formula>30</formula>
    </cfRule>
  </conditionalFormatting>
  <conditionalFormatting sqref="AB125:AD125">
    <cfRule type="cellIs" dxfId="537" priority="69" operator="lessThan">
      <formula>1.25</formula>
    </cfRule>
  </conditionalFormatting>
  <conditionalFormatting sqref="AB127:AD127">
    <cfRule type="cellIs" dxfId="536" priority="70" operator="between">
      <formula>3</formula>
      <formula>30</formula>
    </cfRule>
  </conditionalFormatting>
  <conditionalFormatting sqref="AH77">
    <cfRule type="cellIs" dxfId="535" priority="71" operator="between">
      <formula>3</formula>
      <formula>16</formula>
    </cfRule>
  </conditionalFormatting>
  <conditionalFormatting sqref="AH45:AJ45">
    <cfRule type="cellIs" dxfId="534" priority="72" operator="between">
      <formula>3</formula>
      <formula>16</formula>
    </cfRule>
  </conditionalFormatting>
  <conditionalFormatting sqref="AH51:AJ51">
    <cfRule type="cellIs" dxfId="533" priority="73" operator="between">
      <formula>3</formula>
      <formula>16</formula>
    </cfRule>
  </conditionalFormatting>
  <conditionalFormatting sqref="AH117:AJ117">
    <cfRule type="cellIs" dxfId="532" priority="74" operator="between">
      <formula>3</formula>
      <formula>16</formula>
    </cfRule>
  </conditionalFormatting>
  <conditionalFormatting sqref="AH125:AJ125">
    <cfRule type="cellIs" dxfId="531" priority="75" operator="lessThan">
      <formula>1.25</formula>
    </cfRule>
  </conditionalFormatting>
  <conditionalFormatting sqref="AH127:AJ127">
    <cfRule type="cellIs" dxfId="530" priority="76" operator="between">
      <formula>3</formula>
      <formula>16</formula>
    </cfRule>
  </conditionalFormatting>
  <conditionalFormatting sqref="BL47:BN47">
    <cfRule type="cellIs" dxfId="529" priority="77" operator="between">
      <formula>3</formula>
      <formula>16</formula>
    </cfRule>
  </conditionalFormatting>
  <conditionalFormatting sqref="AN45:AP45">
    <cfRule type="cellIs" dxfId="528" priority="78" operator="between">
      <formula>3</formula>
      <formula>16</formula>
    </cfRule>
  </conditionalFormatting>
  <conditionalFormatting sqref="AN51:AP51">
    <cfRule type="cellIs" dxfId="527" priority="79" operator="between">
      <formula>3</formula>
      <formula>16</formula>
    </cfRule>
  </conditionalFormatting>
  <conditionalFormatting sqref="AN117:AP117">
    <cfRule type="cellIs" dxfId="526" priority="80" operator="between">
      <formula>3</formula>
      <formula>16</formula>
    </cfRule>
  </conditionalFormatting>
  <conditionalFormatting sqref="AN125:AP125">
    <cfRule type="cellIs" dxfId="525" priority="81" operator="lessThan">
      <formula>1.25</formula>
    </cfRule>
  </conditionalFormatting>
  <conditionalFormatting sqref="AN127:AP127">
    <cfRule type="cellIs" dxfId="524" priority="82" operator="between">
      <formula>3</formula>
      <formula>16</formula>
    </cfRule>
  </conditionalFormatting>
  <conditionalFormatting sqref="AH79">
    <cfRule type="cellIs" dxfId="523" priority="83" operator="between">
      <formula>3</formula>
      <formula>16</formula>
    </cfRule>
  </conditionalFormatting>
  <conditionalFormatting sqref="AT45">
    <cfRule type="cellIs" dxfId="522" priority="84" operator="between">
      <formula>3</formula>
      <formula>16</formula>
    </cfRule>
  </conditionalFormatting>
  <conditionalFormatting sqref="BL45">
    <cfRule type="cellIs" dxfId="521" priority="85" operator="between">
      <formula>3</formula>
      <formula>16</formula>
    </cfRule>
  </conditionalFormatting>
  <conditionalFormatting sqref="AZ34">
    <cfRule type="cellIs" dxfId="520" priority="86" operator="between">
      <formula>3</formula>
      <formula>16</formula>
    </cfRule>
  </conditionalFormatting>
  <conditionalFormatting sqref="AZ45">
    <cfRule type="cellIs" dxfId="519" priority="87" operator="between">
      <formula>3</formula>
      <formula>16</formula>
    </cfRule>
  </conditionalFormatting>
  <conditionalFormatting sqref="BF45">
    <cfRule type="cellIs" dxfId="518" priority="88" operator="between">
      <formula>3</formula>
      <formula>16</formula>
    </cfRule>
  </conditionalFormatting>
  <conditionalFormatting sqref="BF34">
    <cfRule type="cellIs" dxfId="517" priority="89" operator="between">
      <formula>3</formula>
      <formula>16</formula>
    </cfRule>
  </conditionalFormatting>
  <conditionalFormatting sqref="BL34">
    <cfRule type="cellIs" dxfId="516" priority="90" operator="between">
      <formula>3</formula>
      <formula>16</formula>
    </cfRule>
  </conditionalFormatting>
  <conditionalFormatting sqref="BL53 BL65 BL99 BL107 BL111">
    <cfRule type="cellIs" dxfId="515" priority="91" operator="between">
      <formula>3</formula>
      <formula>16</formula>
    </cfRule>
  </conditionalFormatting>
  <conditionalFormatting sqref="BL115">
    <cfRule type="cellIs" dxfId="514" priority="92" operator="between">
      <formula>3</formula>
      <formula>16</formula>
    </cfRule>
  </conditionalFormatting>
  <conditionalFormatting sqref="BL51">
    <cfRule type="cellIs" dxfId="513" priority="93" operator="between">
      <formula>3</formula>
      <formula>16</formula>
    </cfRule>
  </conditionalFormatting>
  <conditionalFormatting sqref="BL117">
    <cfRule type="cellIs" dxfId="512" priority="94" operator="between">
      <formula>3</formula>
      <formula>16</formula>
    </cfRule>
  </conditionalFormatting>
  <conditionalFormatting sqref="BL125">
    <cfRule type="cellIs" dxfId="511" priority="95" operator="between">
      <formula>3</formula>
      <formula>16</formula>
    </cfRule>
  </conditionalFormatting>
  <conditionalFormatting sqref="BL127">
    <cfRule type="cellIs" dxfId="510" priority="96" operator="between">
      <formula>3</formula>
      <formula>16</formula>
    </cfRule>
  </conditionalFormatting>
  <conditionalFormatting sqref="AH87:AJ87">
    <cfRule type="cellIs" dxfId="509" priority="97" operator="between">
      <formula>3</formula>
      <formula>16</formula>
    </cfRule>
  </conditionalFormatting>
  <conditionalFormatting sqref="AH89:AJ89">
    <cfRule type="cellIs" dxfId="508" priority="98" operator="between">
      <formula>3</formula>
      <formula>16</formula>
    </cfRule>
  </conditionalFormatting>
  <conditionalFormatting sqref="AH93:AJ93">
    <cfRule type="cellIs" dxfId="507" priority="99" operator="between">
      <formula>3</formula>
      <formula>16</formula>
    </cfRule>
  </conditionalFormatting>
  <conditionalFormatting sqref="AH95:AJ95">
    <cfRule type="cellIs" dxfId="506" priority="100" operator="between">
      <formula>3</formula>
      <formula>16</formula>
    </cfRule>
  </conditionalFormatting>
  <conditionalFormatting sqref="AH97:AJ97">
    <cfRule type="cellIs" dxfId="505" priority="101" operator="between">
      <formula>3</formula>
      <formula>16</formula>
    </cfRule>
  </conditionalFormatting>
  <conditionalFormatting sqref="AN87:AP87">
    <cfRule type="cellIs" dxfId="504" priority="102" operator="between">
      <formula>3</formula>
      <formula>16</formula>
    </cfRule>
  </conditionalFormatting>
  <conditionalFormatting sqref="AN89:AP89">
    <cfRule type="cellIs" dxfId="503" priority="103" operator="between">
      <formula>3</formula>
      <formula>16</formula>
    </cfRule>
  </conditionalFormatting>
  <conditionalFormatting sqref="AN93:AP93">
    <cfRule type="cellIs" dxfId="502" priority="104" operator="between">
      <formula>3</formula>
      <formula>16</formula>
    </cfRule>
  </conditionalFormatting>
  <conditionalFormatting sqref="AN95:AP95">
    <cfRule type="cellIs" dxfId="501" priority="105" operator="between">
      <formula>3</formula>
      <formula>16</formula>
    </cfRule>
  </conditionalFormatting>
  <conditionalFormatting sqref="AN97:AP97">
    <cfRule type="cellIs" dxfId="500" priority="106" operator="between">
      <formula>3</formula>
      <formula>16</formula>
    </cfRule>
  </conditionalFormatting>
  <conditionalFormatting sqref="AT79">
    <cfRule type="cellIs" dxfId="499" priority="107" operator="between">
      <formula>3</formula>
      <formula>16</formula>
    </cfRule>
  </conditionalFormatting>
  <conditionalFormatting sqref="AT53:AV53">
    <cfRule type="cellIs" dxfId="498" priority="108" operator="between">
      <formula>3</formula>
      <formula>16</formula>
    </cfRule>
  </conditionalFormatting>
  <conditionalFormatting sqref="AT65:AV65">
    <cfRule type="cellIs" dxfId="497" priority="109" operator="between">
      <formula>3</formula>
      <formula>16</formula>
    </cfRule>
  </conditionalFormatting>
  <conditionalFormatting sqref="AT89:AV89">
    <cfRule type="cellIs" dxfId="496" priority="110" operator="between">
      <formula>3</formula>
      <formula>16</formula>
    </cfRule>
  </conditionalFormatting>
  <conditionalFormatting sqref="AT93:AV93">
    <cfRule type="cellIs" dxfId="495" priority="111" operator="between">
      <formula>3</formula>
      <formula>16</formula>
    </cfRule>
  </conditionalFormatting>
  <conditionalFormatting sqref="AT95:AV95">
    <cfRule type="cellIs" dxfId="494" priority="112" operator="between">
      <formula>3</formula>
      <formula>16</formula>
    </cfRule>
  </conditionalFormatting>
  <conditionalFormatting sqref="AT97:AV97">
    <cfRule type="cellIs" dxfId="493" priority="113" operator="between">
      <formula>3</formula>
      <formula>16</formula>
    </cfRule>
  </conditionalFormatting>
  <conditionalFormatting sqref="AT99:AV99">
    <cfRule type="cellIs" dxfId="492" priority="114" operator="between">
      <formula>3</formula>
      <formula>16</formula>
    </cfRule>
  </conditionalFormatting>
  <conditionalFormatting sqref="AT107:AV107">
    <cfRule type="cellIs" dxfId="491" priority="115" operator="between">
      <formula>3</formula>
      <formula>16</formula>
    </cfRule>
  </conditionalFormatting>
  <conditionalFormatting sqref="AT109:AV109">
    <cfRule type="cellIs" dxfId="490" priority="116" operator="between">
      <formula>3</formula>
      <formula>16</formula>
    </cfRule>
  </conditionalFormatting>
  <conditionalFormatting sqref="AT111:AV111">
    <cfRule type="cellIs" dxfId="489" priority="117" operator="between">
      <formula>3</formula>
      <formula>16</formula>
    </cfRule>
  </conditionalFormatting>
  <conditionalFormatting sqref="AT115:AV115">
    <cfRule type="cellIs" dxfId="488" priority="118" operator="between">
      <formula>3</formula>
      <formula>16</formula>
    </cfRule>
  </conditionalFormatting>
  <conditionalFormatting sqref="AT117:AV117">
    <cfRule type="cellIs" dxfId="487" priority="119" operator="between">
      <formula>3</formula>
      <formula>16</formula>
    </cfRule>
  </conditionalFormatting>
  <conditionalFormatting sqref="AT125:AV125">
    <cfRule type="cellIs" dxfId="486" priority="120" operator="lessThan">
      <formula>1</formula>
    </cfRule>
  </conditionalFormatting>
  <conditionalFormatting sqref="AT127:AV127">
    <cfRule type="cellIs" dxfId="485" priority="121" operator="between">
      <formula>3</formula>
      <formula>16</formula>
    </cfRule>
  </conditionalFormatting>
  <conditionalFormatting sqref="AT129:AV129">
    <cfRule type="cellIs" dxfId="484" priority="122" operator="between">
      <formula>3</formula>
      <formula>16</formula>
    </cfRule>
  </conditionalFormatting>
  <conditionalFormatting sqref="AT131:AV131">
    <cfRule type="cellIs" dxfId="483" priority="123" operator="between">
      <formula>3</formula>
      <formula>16</formula>
    </cfRule>
  </conditionalFormatting>
  <conditionalFormatting sqref="AZ28:BB28">
    <cfRule type="cellIs" dxfId="482" priority="124" operator="between">
      <formula>3</formula>
      <formula>16</formula>
    </cfRule>
  </conditionalFormatting>
  <conditionalFormatting sqref="AZ30:BB30">
    <cfRule type="cellIs" dxfId="481" priority="125" operator="between">
      <formula>3</formula>
      <formula>16</formula>
    </cfRule>
  </conditionalFormatting>
  <conditionalFormatting sqref="AZ32:BB32">
    <cfRule type="cellIs" dxfId="480" priority="126" operator="between">
      <formula>3</formula>
      <formula>16</formula>
    </cfRule>
  </conditionalFormatting>
  <conditionalFormatting sqref="AZ47:BB47">
    <cfRule type="cellIs" dxfId="479" priority="127" operator="between">
      <formula>3</formula>
      <formula>16</formula>
    </cfRule>
  </conditionalFormatting>
  <conditionalFormatting sqref="AZ53">
    <cfRule type="cellIs" dxfId="478" priority="128" operator="between">
      <formula>3</formula>
      <formula>16</formula>
    </cfRule>
  </conditionalFormatting>
  <conditionalFormatting sqref="AZ65:BB65">
    <cfRule type="cellIs" dxfId="477" priority="129" operator="between">
      <formula>3</formula>
      <formula>16</formula>
    </cfRule>
  </conditionalFormatting>
  <conditionalFormatting sqref="AZ79:BB79">
    <cfRule type="cellIs" dxfId="476" priority="130" operator="between">
      <formula>3</formula>
      <formula>16</formula>
    </cfRule>
  </conditionalFormatting>
  <conditionalFormatting sqref="AZ87:BB87">
    <cfRule type="cellIs" dxfId="475" priority="131" operator="between">
      <formula>3</formula>
      <formula>16</formula>
    </cfRule>
  </conditionalFormatting>
  <conditionalFormatting sqref="AZ89:BB89">
    <cfRule type="cellIs" dxfId="474" priority="132" operator="between">
      <formula>3</formula>
      <formula>16</formula>
    </cfRule>
  </conditionalFormatting>
  <conditionalFormatting sqref="AZ93:BB93">
    <cfRule type="cellIs" dxfId="473" priority="133" operator="between">
      <formula>3</formula>
      <formula>16</formula>
    </cfRule>
  </conditionalFormatting>
  <conditionalFormatting sqref="AZ95:BB95">
    <cfRule type="cellIs" dxfId="472" priority="134" operator="between">
      <formula>3</formula>
      <formula>16</formula>
    </cfRule>
  </conditionalFormatting>
  <conditionalFormatting sqref="AZ97:BB97">
    <cfRule type="cellIs" dxfId="471" priority="135" operator="between">
      <formula>3</formula>
      <formula>16</formula>
    </cfRule>
  </conditionalFormatting>
  <conditionalFormatting sqref="AZ99:BB99">
    <cfRule type="cellIs" dxfId="470" priority="136" operator="between">
      <formula>3</formula>
      <formula>16</formula>
    </cfRule>
  </conditionalFormatting>
  <conditionalFormatting sqref="AZ107:BB107">
    <cfRule type="cellIs" dxfId="469" priority="137" operator="between">
      <formula>3</formula>
      <formula>16</formula>
    </cfRule>
  </conditionalFormatting>
  <conditionalFormatting sqref="AZ109:BB109">
    <cfRule type="cellIs" dxfId="468" priority="138" operator="between">
      <formula>3</formula>
      <formula>16</formula>
    </cfRule>
  </conditionalFormatting>
  <conditionalFormatting sqref="AZ111:BB111">
    <cfRule type="cellIs" dxfId="467" priority="139" operator="between">
      <formula>3</formula>
      <formula>16</formula>
    </cfRule>
  </conditionalFormatting>
  <conditionalFormatting sqref="AZ115:BB115">
    <cfRule type="cellIs" dxfId="466" priority="140" operator="between">
      <formula>3</formula>
      <formula>16</formula>
    </cfRule>
  </conditionalFormatting>
  <conditionalFormatting sqref="AZ117:BB117">
    <cfRule type="cellIs" dxfId="465" priority="141" operator="between">
      <formula>3</formula>
      <formula>16</formula>
    </cfRule>
  </conditionalFormatting>
  <conditionalFormatting sqref="AZ125:BB125">
    <cfRule type="cellIs" dxfId="464" priority="142" operator="between">
      <formula>3</formula>
      <formula>16</formula>
    </cfRule>
  </conditionalFormatting>
  <conditionalFormatting sqref="AZ127:BB127">
    <cfRule type="cellIs" dxfId="463" priority="143" operator="between">
      <formula>3</formula>
      <formula>16</formula>
    </cfRule>
  </conditionalFormatting>
  <conditionalFormatting sqref="AZ129:BB129">
    <cfRule type="cellIs" dxfId="462" priority="144" operator="between">
      <formula>3</formula>
      <formula>16</formula>
    </cfRule>
  </conditionalFormatting>
  <conditionalFormatting sqref="AZ131:BB131">
    <cfRule type="cellIs" dxfId="461" priority="145" operator="between">
      <formula>3</formula>
      <formula>16</formula>
    </cfRule>
  </conditionalFormatting>
  <conditionalFormatting sqref="BF28:BH28">
    <cfRule type="cellIs" dxfId="460" priority="146" operator="between">
      <formula>3</formula>
      <formula>16</formula>
    </cfRule>
  </conditionalFormatting>
  <conditionalFormatting sqref="BF30:BH30">
    <cfRule type="cellIs" dxfId="459" priority="147" operator="between">
      <formula>3</formula>
      <formula>30</formula>
    </cfRule>
  </conditionalFormatting>
  <conditionalFormatting sqref="BF32:BH32">
    <cfRule type="cellIs" dxfId="458" priority="148" operator="between">
      <formula>3</formula>
      <formula>16</formula>
    </cfRule>
  </conditionalFormatting>
  <conditionalFormatting sqref="BF47:BH47">
    <cfRule type="cellIs" dxfId="457" priority="149" operator="between">
      <formula>3</formula>
      <formula>16</formula>
    </cfRule>
  </conditionalFormatting>
  <conditionalFormatting sqref="BF53:BH53">
    <cfRule type="cellIs" dxfId="456" priority="150" operator="between">
      <formula>3</formula>
      <formula>16</formula>
    </cfRule>
  </conditionalFormatting>
  <conditionalFormatting sqref="BF65:BH65">
    <cfRule type="cellIs" dxfId="455" priority="151" operator="between">
      <formula>3</formula>
      <formula>16</formula>
    </cfRule>
  </conditionalFormatting>
  <conditionalFormatting sqref="BF87:BH87">
    <cfRule type="cellIs" dxfId="454" priority="152" operator="between">
      <formula>3</formula>
      <formula>16</formula>
    </cfRule>
  </conditionalFormatting>
  <conditionalFormatting sqref="BF89:BH89">
    <cfRule type="cellIs" dxfId="453" priority="153" operator="between">
      <formula>3</formula>
      <formula>16</formula>
    </cfRule>
  </conditionalFormatting>
  <conditionalFormatting sqref="BF93:BH93">
    <cfRule type="cellIs" dxfId="452" priority="154" operator="between">
      <formula>3</formula>
      <formula>16</formula>
    </cfRule>
  </conditionalFormatting>
  <conditionalFormatting sqref="BF95:BH95">
    <cfRule type="cellIs" dxfId="451" priority="155" operator="between">
      <formula>3</formula>
      <formula>16</formula>
    </cfRule>
  </conditionalFormatting>
  <conditionalFormatting sqref="BF97:BH97">
    <cfRule type="cellIs" dxfId="450" priority="156" operator="between">
      <formula>3</formula>
      <formula>16</formula>
    </cfRule>
  </conditionalFormatting>
  <conditionalFormatting sqref="BF99:BH99">
    <cfRule type="cellIs" dxfId="449" priority="157" operator="between">
      <formula>3</formula>
      <formula>16</formula>
    </cfRule>
  </conditionalFormatting>
  <conditionalFormatting sqref="BF107:BH107">
    <cfRule type="cellIs" dxfId="448" priority="158" operator="between">
      <formula>3</formula>
      <formula>16</formula>
    </cfRule>
  </conditionalFormatting>
  <conditionalFormatting sqref="BF109:BH109">
    <cfRule type="cellIs" dxfId="447" priority="159" operator="between">
      <formula>3</formula>
      <formula>16</formula>
    </cfRule>
  </conditionalFormatting>
  <conditionalFormatting sqref="BF111:BH111">
    <cfRule type="cellIs" dxfId="446" priority="160" operator="between">
      <formula>3</formula>
      <formula>16</formula>
    </cfRule>
  </conditionalFormatting>
  <conditionalFormatting sqref="BF115:BH115">
    <cfRule type="cellIs" dxfId="445" priority="161" operator="between">
      <formula>3</formula>
      <formula>16</formula>
    </cfRule>
  </conditionalFormatting>
  <conditionalFormatting sqref="BF117:BH117">
    <cfRule type="cellIs" dxfId="444" priority="162" operator="between">
      <formula>3</formula>
      <formula>16</formula>
    </cfRule>
  </conditionalFormatting>
  <conditionalFormatting sqref="BF125:BH125">
    <cfRule type="cellIs" dxfId="443" priority="163" operator="between">
      <formula>3</formula>
      <formula>16</formula>
    </cfRule>
  </conditionalFormatting>
  <conditionalFormatting sqref="BF127:BH127">
    <cfRule type="cellIs" dxfId="442" priority="164" operator="between">
      <formula>3</formula>
      <formula>16</formula>
    </cfRule>
  </conditionalFormatting>
  <conditionalFormatting sqref="BF129:BH129">
    <cfRule type="cellIs" dxfId="441" priority="165" operator="between">
      <formula>3</formula>
      <formula>16</formula>
    </cfRule>
  </conditionalFormatting>
  <conditionalFormatting sqref="BF131:BH131">
    <cfRule type="cellIs" dxfId="440" priority="166" operator="between">
      <formula>3</formula>
      <formula>16</formula>
    </cfRule>
  </conditionalFormatting>
  <conditionalFormatting sqref="BL28:BN28">
    <cfRule type="cellIs" dxfId="439" priority="167" operator="between">
      <formula>3</formula>
      <formula>16</formula>
    </cfRule>
  </conditionalFormatting>
  <conditionalFormatting sqref="BL30:BN30">
    <cfRule type="cellIs" dxfId="438" priority="168" operator="between">
      <formula>3</formula>
      <formula>30</formula>
    </cfRule>
  </conditionalFormatting>
  <conditionalFormatting sqref="BL32:BN32">
    <cfRule type="cellIs" dxfId="437" priority="169" operator="between">
      <formula>3</formula>
      <formula>16</formula>
    </cfRule>
  </conditionalFormatting>
  <conditionalFormatting sqref="AZ51:BB51">
    <cfRule type="cellIs" dxfId="436" priority="170" operator="between">
      <formula>3</formula>
      <formula>16</formula>
    </cfRule>
  </conditionalFormatting>
  <conditionalFormatting sqref="BF51:BH51">
    <cfRule type="cellIs" dxfId="435" priority="171" operator="between">
      <formula>3</formula>
      <formula>16</formula>
    </cfRule>
  </conditionalFormatting>
  <conditionalFormatting sqref="AT51:AV51">
    <cfRule type="cellIs" dxfId="434" priority="172" operator="between">
      <formula>3</formula>
      <formula>16</formula>
    </cfRule>
  </conditionalFormatting>
  <conditionalFormatting sqref="AN79:AP79">
    <cfRule type="cellIs" dxfId="433" priority="173" operator="between">
      <formula>3</formula>
      <formula>16</formula>
    </cfRule>
  </conditionalFormatting>
  <conditionalFormatting sqref="BF79:BH79">
    <cfRule type="cellIs" dxfId="432" priority="174" operator="between">
      <formula>3</formula>
      <formula>16</formula>
    </cfRule>
  </conditionalFormatting>
  <conditionalFormatting sqref="AT87:AV87">
    <cfRule type="cellIs" dxfId="431" priority="175" operator="between">
      <formula>3</formula>
      <formula>16</formula>
    </cfRule>
  </conditionalFormatting>
  <conditionalFormatting sqref="BL87:BN87">
    <cfRule type="cellIs" dxfId="430" priority="176" operator="between">
      <formula>3</formula>
      <formula>16</formula>
    </cfRule>
  </conditionalFormatting>
  <conditionalFormatting sqref="BL89:BN89">
    <cfRule type="cellIs" dxfId="429" priority="177" operator="between">
      <formula>3</formula>
      <formula>16</formula>
    </cfRule>
  </conditionalFormatting>
  <conditionalFormatting sqref="BL93:BN93">
    <cfRule type="cellIs" dxfId="428" priority="178" operator="between">
      <formula>3</formula>
      <formula>16</formula>
    </cfRule>
  </conditionalFormatting>
  <conditionalFormatting sqref="BL95:BN95">
    <cfRule type="cellIs" dxfId="427" priority="179" operator="between">
      <formula>3</formula>
      <formula>16</formula>
    </cfRule>
  </conditionalFormatting>
  <conditionalFormatting sqref="BL97:BN97">
    <cfRule type="cellIs" dxfId="426" priority="180" operator="between">
      <formula>3</formula>
      <formula>16</formula>
    </cfRule>
  </conditionalFormatting>
  <conditionalFormatting sqref="BL109:BN109">
    <cfRule type="cellIs" dxfId="425" priority="181" operator="between">
      <formula>3</formula>
      <formula>16</formula>
    </cfRule>
  </conditionalFormatting>
  <conditionalFormatting sqref="AW109:AY109">
    <cfRule type="cellIs" dxfId="424" priority="182" operator="between">
      <formula>3</formula>
      <formula>16</formula>
    </cfRule>
  </conditionalFormatting>
  <conditionalFormatting sqref="BL129:BN129">
    <cfRule type="cellIs" dxfId="423" priority="183" operator="between">
      <formula>3</formula>
      <formula>16</formula>
    </cfRule>
  </conditionalFormatting>
  <conditionalFormatting sqref="BL131:BN131">
    <cfRule type="cellIs" dxfId="422" priority="184" operator="between">
      <formula>3</formula>
      <formula>16</formula>
    </cfRule>
  </conditionalFormatting>
  <conditionalFormatting sqref="V47:X47">
    <cfRule type="cellIs" dxfId="421" priority="185" operator="between">
      <formula>3</formula>
      <formula>30</formula>
    </cfRule>
  </conditionalFormatting>
  <conditionalFormatting sqref="AB47:AD47">
    <cfRule type="cellIs" dxfId="420" priority="186" operator="between">
      <formula>3</formula>
      <formula>30</formula>
    </cfRule>
  </conditionalFormatting>
  <conditionalFormatting sqref="V73:X73">
    <cfRule type="cellIs" dxfId="419" priority="187" operator="between">
      <formula>3</formula>
      <formula>30</formula>
    </cfRule>
  </conditionalFormatting>
  <conditionalFormatting sqref="V75:X75">
    <cfRule type="cellIs" dxfId="418" priority="188" operator="between">
      <formula>3</formula>
      <formula>30</formula>
    </cfRule>
  </conditionalFormatting>
  <conditionalFormatting sqref="V77:X77">
    <cfRule type="cellIs" dxfId="417" priority="189" operator="between">
      <formula>3</formula>
      <formula>30</formula>
    </cfRule>
  </conditionalFormatting>
  <conditionalFormatting sqref="V79:X79">
    <cfRule type="cellIs" dxfId="416" priority="190" operator="between">
      <formula>3</formula>
      <formula>30</formula>
    </cfRule>
  </conditionalFormatting>
  <conditionalFormatting sqref="V87:X87">
    <cfRule type="cellIs" dxfId="415" priority="191" operator="between">
      <formula>3</formula>
      <formula>30</formula>
    </cfRule>
  </conditionalFormatting>
  <conditionalFormatting sqref="V89:X89">
    <cfRule type="cellIs" dxfId="414" priority="192" operator="between">
      <formula>3</formula>
      <formula>30</formula>
    </cfRule>
  </conditionalFormatting>
  <conditionalFormatting sqref="V91:X91">
    <cfRule type="cellIs" dxfId="413" priority="193" operator="between">
      <formula>3</formula>
      <formula>30</formula>
    </cfRule>
  </conditionalFormatting>
  <conditionalFormatting sqref="V93:X93">
    <cfRule type="cellIs" dxfId="412" priority="194" operator="between">
      <formula>3</formula>
      <formula>30</formula>
    </cfRule>
  </conditionalFormatting>
  <conditionalFormatting sqref="V95:X95">
    <cfRule type="cellIs" dxfId="411" priority="195" operator="between">
      <formula>3</formula>
      <formula>30</formula>
    </cfRule>
  </conditionalFormatting>
  <conditionalFormatting sqref="V97:X97">
    <cfRule type="cellIs" dxfId="410" priority="196" operator="between">
      <formula>3</formula>
      <formula>30</formula>
    </cfRule>
  </conditionalFormatting>
  <conditionalFormatting sqref="V109:X109">
    <cfRule type="cellIs" dxfId="409" priority="197" operator="between">
      <formula>3</formula>
      <formula>30</formula>
    </cfRule>
  </conditionalFormatting>
  <conditionalFormatting sqref="V99:X99">
    <cfRule type="cellIs" dxfId="408" priority="198" operator="between">
      <formula>3</formula>
      <formula>30</formula>
    </cfRule>
  </conditionalFormatting>
  <conditionalFormatting sqref="V107:X107">
    <cfRule type="cellIs" dxfId="407" priority="199" operator="between">
      <formula>3</formula>
      <formula>30</formula>
    </cfRule>
  </conditionalFormatting>
  <conditionalFormatting sqref="V111:X111">
    <cfRule type="cellIs" dxfId="406" priority="200" operator="between">
      <formula>3</formula>
      <formula>30</formula>
    </cfRule>
  </conditionalFormatting>
  <conditionalFormatting sqref="V115:X115">
    <cfRule type="cellIs" dxfId="405" priority="201" operator="between">
      <formula>3</formula>
      <formula>30</formula>
    </cfRule>
  </conditionalFormatting>
  <conditionalFormatting sqref="AB79:AD79">
    <cfRule type="cellIs" dxfId="404" priority="202" operator="between">
      <formula>3</formula>
      <formula>30</formula>
    </cfRule>
  </conditionalFormatting>
  <conditionalFormatting sqref="AB87:AD87">
    <cfRule type="cellIs" dxfId="403" priority="203" operator="between">
      <formula>3</formula>
      <formula>30</formula>
    </cfRule>
  </conditionalFormatting>
  <conditionalFormatting sqref="AB89:AD89">
    <cfRule type="cellIs" dxfId="402" priority="204" operator="between">
      <formula>3</formula>
      <formula>30</formula>
    </cfRule>
  </conditionalFormatting>
  <conditionalFormatting sqref="AB91:AD91">
    <cfRule type="cellIs" dxfId="401" priority="205" operator="between">
      <formula>3</formula>
      <formula>30</formula>
    </cfRule>
  </conditionalFormatting>
  <conditionalFormatting sqref="AB93:AD93">
    <cfRule type="cellIs" dxfId="400" priority="206" operator="between">
      <formula>3</formula>
      <formula>30</formula>
    </cfRule>
  </conditionalFormatting>
  <conditionalFormatting sqref="AB95:AD95">
    <cfRule type="cellIs" dxfId="399" priority="207" operator="between">
      <formula>3</formula>
      <formula>30</formula>
    </cfRule>
  </conditionalFormatting>
  <conditionalFormatting sqref="AB97:AD97">
    <cfRule type="cellIs" dxfId="398" priority="208" operator="between">
      <formula>3</formula>
      <formula>30</formula>
    </cfRule>
  </conditionalFormatting>
  <conditionalFormatting sqref="AB109:AD109">
    <cfRule type="cellIs" dxfId="397" priority="209" operator="between">
      <formula>3</formula>
      <formula>30</formula>
    </cfRule>
  </conditionalFormatting>
  <conditionalFormatting sqref="AH32:AJ32">
    <cfRule type="cellIs" dxfId="396" priority="210" operator="equal">
      <formula>"HUM"</formula>
    </cfRule>
  </conditionalFormatting>
  <conditionalFormatting sqref="AH47:AJ47">
    <cfRule type="cellIs" dxfId="395" priority="211" operator="between">
      <formula>3</formula>
      <formula>16</formula>
    </cfRule>
  </conditionalFormatting>
  <conditionalFormatting sqref="AT32:AV32">
    <cfRule type="cellIs" dxfId="394" priority="212" operator="equal">
      <formula>"HUM"</formula>
    </cfRule>
  </conditionalFormatting>
  <conditionalFormatting sqref="AT47">
    <cfRule type="cellIs" dxfId="393" priority="213" operator="between">
      <formula>3</formula>
      <formula>16</formula>
    </cfRule>
  </conditionalFormatting>
  <conditionalFormatting sqref="V51:X51">
    <cfRule type="cellIs" dxfId="392" priority="214" operator="between">
      <formula>3</formula>
      <formula>30</formula>
    </cfRule>
  </conditionalFormatting>
  <conditionalFormatting sqref="V49:X49">
    <cfRule type="cellIs" dxfId="391" priority="215" operator="between">
      <formula>3</formula>
      <formula>30</formula>
    </cfRule>
  </conditionalFormatting>
  <conditionalFormatting sqref="AB49:AD49">
    <cfRule type="cellIs" dxfId="390" priority="216" operator="between">
      <formula>3</formula>
      <formula>30</formula>
    </cfRule>
  </conditionalFormatting>
  <conditionalFormatting sqref="AH49:AJ49">
    <cfRule type="cellIs" dxfId="389" priority="217" operator="between">
      <formula>3</formula>
      <formula>16</formula>
    </cfRule>
  </conditionalFormatting>
  <conditionalFormatting sqref="AH65:AJ65">
    <cfRule type="cellIs" dxfId="388" priority="218" operator="between">
      <formula>3</formula>
      <formula>16</formula>
    </cfRule>
  </conditionalFormatting>
  <conditionalFormatting sqref="AH69:AJ69">
    <cfRule type="cellIs" dxfId="387" priority="219" operator="between">
      <formula>3</formula>
      <formula>16</formula>
    </cfRule>
  </conditionalFormatting>
  <conditionalFormatting sqref="AN49:AP49">
    <cfRule type="cellIs" dxfId="386" priority="220" operator="between">
      <formula>3</formula>
      <formula>16</formula>
    </cfRule>
  </conditionalFormatting>
  <conditionalFormatting sqref="AN65:AP65">
    <cfRule type="cellIs" dxfId="385" priority="221" operator="between">
      <formula>3</formula>
      <formula>16</formula>
    </cfRule>
  </conditionalFormatting>
  <conditionalFormatting sqref="AN77">
    <cfRule type="cellIs" dxfId="384" priority="222" operator="between">
      <formula>3</formula>
      <formula>16</formula>
    </cfRule>
  </conditionalFormatting>
  <conditionalFormatting sqref="V55:X55">
    <cfRule type="cellIs" dxfId="383" priority="223" operator="between">
      <formula>3</formula>
      <formula>30</formula>
    </cfRule>
  </conditionalFormatting>
  <conditionalFormatting sqref="AH55:AJ55">
    <cfRule type="cellIs" dxfId="382" priority="224" operator="between">
      <formula>3</formula>
      <formula>16</formula>
    </cfRule>
  </conditionalFormatting>
  <conditionalFormatting sqref="AN55:AP55">
    <cfRule type="cellIs" dxfId="381" priority="225" operator="between">
      <formula>3</formula>
      <formula>16</formula>
    </cfRule>
  </conditionalFormatting>
  <conditionalFormatting sqref="AT55:AV55">
    <cfRule type="cellIs" dxfId="380" priority="226" operator="between">
      <formula>3</formula>
      <formula>16</formula>
    </cfRule>
  </conditionalFormatting>
  <conditionalFormatting sqref="AZ55:BB55">
    <cfRule type="cellIs" dxfId="379" priority="227" operator="between">
      <formula>3</formula>
      <formula>16</formula>
    </cfRule>
  </conditionalFormatting>
  <conditionalFormatting sqref="BF55:BH55">
    <cfRule type="cellIs" dxfId="378" priority="228" operator="between">
      <formula>3</formula>
      <formula>16</formula>
    </cfRule>
  </conditionalFormatting>
  <conditionalFormatting sqref="BL55:BN55">
    <cfRule type="cellIs" dxfId="377" priority="229" operator="between">
      <formula>3</formula>
      <formula>16</formula>
    </cfRule>
  </conditionalFormatting>
  <conditionalFormatting sqref="AN69:AP69">
    <cfRule type="cellIs" dxfId="376" priority="230" operator="between">
      <formula>3</formula>
      <formula>16</formula>
    </cfRule>
  </conditionalFormatting>
  <conditionalFormatting sqref="AT69:AV69">
    <cfRule type="cellIs" dxfId="375" priority="231" operator="between">
      <formula>3</formula>
      <formula>16</formula>
    </cfRule>
  </conditionalFormatting>
  <conditionalFormatting sqref="AZ69:BB69">
    <cfRule type="cellIs" dxfId="374" priority="232" operator="between">
      <formula>3</formula>
      <formula>16</formula>
    </cfRule>
  </conditionalFormatting>
  <conditionalFormatting sqref="BF69:BH69">
    <cfRule type="cellIs" dxfId="373" priority="233" operator="between">
      <formula>3</formula>
      <formula>16</formula>
    </cfRule>
  </conditionalFormatting>
  <conditionalFormatting sqref="BL69:BN69">
    <cfRule type="cellIs" dxfId="372" priority="234" operator="between">
      <formula>3</formula>
      <formula>16</formula>
    </cfRule>
  </conditionalFormatting>
  <conditionalFormatting sqref="AN71:AP71">
    <cfRule type="cellIs" dxfId="371" priority="235" operator="between">
      <formula>3</formula>
      <formula>16</formula>
    </cfRule>
  </conditionalFormatting>
  <conditionalFormatting sqref="AT71:AV71">
    <cfRule type="cellIs" dxfId="370" priority="236" operator="between">
      <formula>3</formula>
      <formula>16</formula>
    </cfRule>
  </conditionalFormatting>
  <conditionalFormatting sqref="AZ71:BB71">
    <cfRule type="cellIs" dxfId="369" priority="237" operator="between">
      <formula>3</formula>
      <formula>16</formula>
    </cfRule>
  </conditionalFormatting>
  <conditionalFormatting sqref="BF71:BH71">
    <cfRule type="cellIs" dxfId="368" priority="238" operator="between">
      <formula>3</formula>
      <formula>16</formula>
    </cfRule>
  </conditionalFormatting>
  <conditionalFormatting sqref="BL71:BN71">
    <cfRule type="cellIs" dxfId="367" priority="239" operator="between">
      <formula>3</formula>
      <formula>16</formula>
    </cfRule>
  </conditionalFormatting>
  <conditionalFormatting sqref="AN73:AP73">
    <cfRule type="cellIs" dxfId="366" priority="240" operator="between">
      <formula>3</formula>
      <formula>16</formula>
    </cfRule>
  </conditionalFormatting>
  <conditionalFormatting sqref="AT73:AV73">
    <cfRule type="cellIs" dxfId="365" priority="241" operator="between">
      <formula>3</formula>
      <formula>16</formula>
    </cfRule>
  </conditionalFormatting>
  <conditionalFormatting sqref="AZ73:BB73">
    <cfRule type="cellIs" dxfId="364" priority="242" operator="between">
      <formula>3</formula>
      <formula>16</formula>
    </cfRule>
  </conditionalFormatting>
  <conditionalFormatting sqref="BF73:BH73">
    <cfRule type="cellIs" dxfId="363" priority="243" operator="between">
      <formula>3</formula>
      <formula>16</formula>
    </cfRule>
  </conditionalFormatting>
  <conditionalFormatting sqref="BL73:BN73">
    <cfRule type="cellIs" dxfId="362" priority="244" operator="between">
      <formula>3</formula>
      <formula>16</formula>
    </cfRule>
  </conditionalFormatting>
  <conditionalFormatting sqref="AN75:AP75">
    <cfRule type="cellIs" dxfId="361" priority="245" operator="between">
      <formula>3</formula>
      <formula>16</formula>
    </cfRule>
  </conditionalFormatting>
  <conditionalFormatting sqref="AT75:AV75">
    <cfRule type="cellIs" dxfId="360" priority="246" operator="between">
      <formula>3</formula>
      <formula>16</formula>
    </cfRule>
  </conditionalFormatting>
  <conditionalFormatting sqref="AZ75:BB75">
    <cfRule type="cellIs" dxfId="359" priority="247" operator="between">
      <formula>3</formula>
      <formula>16</formula>
    </cfRule>
  </conditionalFormatting>
  <conditionalFormatting sqref="BF75:BH75">
    <cfRule type="cellIs" dxfId="358" priority="248" operator="between">
      <formula>3</formula>
      <formula>16</formula>
    </cfRule>
  </conditionalFormatting>
  <conditionalFormatting sqref="BL75:BN75">
    <cfRule type="cellIs" dxfId="357" priority="249" operator="between">
      <formula>3</formula>
      <formula>16</formula>
    </cfRule>
  </conditionalFormatting>
  <conditionalFormatting sqref="AB77:AD77">
    <cfRule type="cellIs" dxfId="356" priority="250" operator="between">
      <formula>3</formula>
      <formula>30</formula>
    </cfRule>
  </conditionalFormatting>
  <conditionalFormatting sqref="AT77">
    <cfRule type="cellIs" dxfId="355" priority="251" operator="between">
      <formula>3</formula>
      <formula>16</formula>
    </cfRule>
  </conditionalFormatting>
  <conditionalFormatting sqref="AZ77">
    <cfRule type="cellIs" dxfId="354" priority="252" operator="between">
      <formula>3</formula>
      <formula>16</formula>
    </cfRule>
  </conditionalFormatting>
  <conditionalFormatting sqref="BF77">
    <cfRule type="cellIs" dxfId="353" priority="253" operator="between">
      <formula>3</formula>
      <formula>16</formula>
    </cfRule>
  </conditionalFormatting>
  <conditionalFormatting sqref="BL77">
    <cfRule type="cellIs" dxfId="352" priority="254" operator="between">
      <formula>3</formula>
      <formula>16</formula>
    </cfRule>
  </conditionalFormatting>
  <conditionalFormatting sqref="BL49:BN49">
    <cfRule type="cellIs" dxfId="351" priority="255" operator="between">
      <formula>3</formula>
      <formula>16</formula>
    </cfRule>
  </conditionalFormatting>
  <conditionalFormatting sqref="AT49:AV49">
    <cfRule type="cellIs" dxfId="350" priority="256" operator="between">
      <formula>3</formula>
      <formula>16</formula>
    </cfRule>
  </conditionalFormatting>
  <conditionalFormatting sqref="AZ49:BB49">
    <cfRule type="cellIs" dxfId="349" priority="257" operator="between">
      <formula>3</formula>
      <formula>16</formula>
    </cfRule>
  </conditionalFormatting>
  <conditionalFormatting sqref="BF49:BH49">
    <cfRule type="cellIs" dxfId="348" priority="258" operator="between">
      <formula>3</formula>
      <formula>16</formula>
    </cfRule>
  </conditionalFormatting>
  <conditionalFormatting sqref="AZ20:BB20">
    <cfRule type="cellIs" dxfId="347" priority="259" operator="equal">
      <formula>"C"</formula>
    </cfRule>
  </conditionalFormatting>
  <conditionalFormatting sqref="AZ20:BB20">
    <cfRule type="cellIs" dxfId="346" priority="260" operator="between">
      <formula>3</formula>
      <formula>16</formula>
    </cfRule>
  </conditionalFormatting>
  <conditionalFormatting sqref="BF20:BH20">
    <cfRule type="cellIs" dxfId="345" priority="261" operator="equal">
      <formula>"C"</formula>
    </cfRule>
  </conditionalFormatting>
  <conditionalFormatting sqref="BF20:BH20">
    <cfRule type="cellIs" dxfId="344" priority="262" operator="between">
      <formula>3</formula>
      <formula>16</formula>
    </cfRule>
  </conditionalFormatting>
  <conditionalFormatting sqref="BL20:BN20">
    <cfRule type="cellIs" dxfId="343" priority="263" operator="equal">
      <formula>"C"</formula>
    </cfRule>
  </conditionalFormatting>
  <conditionalFormatting sqref="BL20:BN20">
    <cfRule type="cellIs" dxfId="342" priority="264" operator="between">
      <formula>3</formula>
      <formula>16</formula>
    </cfRule>
  </conditionalFormatting>
  <conditionalFormatting sqref="AZ22:BB22">
    <cfRule type="cellIs" dxfId="341" priority="265" operator="between">
      <formula>3</formula>
      <formula>16</formula>
    </cfRule>
  </conditionalFormatting>
  <conditionalFormatting sqref="BF22:BH22">
    <cfRule type="cellIs" dxfId="340" priority="266" operator="between">
      <formula>3</formula>
      <formula>16</formula>
    </cfRule>
  </conditionalFormatting>
  <conditionalFormatting sqref="BL22:BN22">
    <cfRule type="cellIs" dxfId="339" priority="267" operator="between">
      <formula>3</formula>
      <formula>16</formula>
    </cfRule>
  </conditionalFormatting>
  <conditionalFormatting sqref="AZ24:BB24">
    <cfRule type="cellIs" dxfId="338" priority="268" operator="between">
      <formula>3</formula>
      <formula>16</formula>
    </cfRule>
  </conditionalFormatting>
  <conditionalFormatting sqref="BF24:BH24">
    <cfRule type="cellIs" dxfId="337" priority="269" operator="between">
      <formula>3</formula>
      <formula>16</formula>
    </cfRule>
  </conditionalFormatting>
  <conditionalFormatting sqref="BL24:BN24">
    <cfRule type="cellIs" dxfId="336" priority="270" operator="between">
      <formula>3</formula>
      <formula>16</formula>
    </cfRule>
  </conditionalFormatting>
  <conditionalFormatting sqref="AZ26:BB26">
    <cfRule type="cellIs" dxfId="335" priority="271" operator="between">
      <formula>3</formula>
      <formula>16</formula>
    </cfRule>
  </conditionalFormatting>
  <conditionalFormatting sqref="BF26:BH26">
    <cfRule type="cellIs" dxfId="334" priority="272" operator="between">
      <formula>3</formula>
      <formula>16</formula>
    </cfRule>
  </conditionalFormatting>
  <conditionalFormatting sqref="BL26:BN26">
    <cfRule type="cellIs" dxfId="333" priority="273" operator="between">
      <formula>3</formula>
      <formula>16</formula>
    </cfRule>
  </conditionalFormatting>
  <conditionalFormatting sqref="AB129:AD129">
    <cfRule type="cellIs" dxfId="332" priority="274" operator="between">
      <formula>3</formula>
      <formula>30</formula>
    </cfRule>
  </conditionalFormatting>
  <conditionalFormatting sqref="AB131:AD131">
    <cfRule type="cellIs" dxfId="331" priority="275" operator="between">
      <formula>3</formula>
      <formula>30</formula>
    </cfRule>
  </conditionalFormatting>
  <conditionalFormatting sqref="V129:X129">
    <cfRule type="cellIs" dxfId="330" priority="276" operator="between">
      <formula>3</formula>
      <formula>30</formula>
    </cfRule>
  </conditionalFormatting>
  <conditionalFormatting sqref="V131:X131">
    <cfRule type="cellIs" dxfId="329" priority="277" operator="between">
      <formula>3</formula>
      <formula>30</formula>
    </cfRule>
  </conditionalFormatting>
  <conditionalFormatting sqref="AB99:AD99">
    <cfRule type="cellIs" dxfId="328" priority="278" operator="between">
      <formula>3</formula>
      <formula>30</formula>
    </cfRule>
  </conditionalFormatting>
  <conditionalFormatting sqref="AB107:AD107">
    <cfRule type="cellIs" dxfId="327" priority="279" operator="between">
      <formula>3</formula>
      <formula>30</formula>
    </cfRule>
  </conditionalFormatting>
  <conditionalFormatting sqref="AB111:AD111">
    <cfRule type="cellIs" dxfId="326" priority="280" operator="between">
      <formula>3</formula>
      <formula>30</formula>
    </cfRule>
  </conditionalFormatting>
  <conditionalFormatting sqref="AB115:AD115">
    <cfRule type="cellIs" dxfId="325" priority="281" operator="between">
      <formula>3</formula>
      <formula>30</formula>
    </cfRule>
  </conditionalFormatting>
  <conditionalFormatting sqref="AR148:AT148">
    <cfRule type="containsText" dxfId="324" priority="282" operator="containsText" text="No">
      <formula>NOT(ISERROR(SEARCH(("No"),(AR148))))</formula>
    </cfRule>
  </conditionalFormatting>
  <conditionalFormatting sqref="AR148:AT148">
    <cfRule type="containsText" dxfId="323" priority="283" operator="containsText" text="Yes">
      <formula>NOT(ISERROR(SEARCH(("Yes"),(AR148))))</formula>
    </cfRule>
  </conditionalFormatting>
  <conditionalFormatting sqref="AX148:AZ148">
    <cfRule type="containsText" dxfId="322" priority="284" operator="containsText" text="No">
      <formula>NOT(ISERROR(SEARCH(("No"),(AX148))))</formula>
    </cfRule>
  </conditionalFormatting>
  <conditionalFormatting sqref="AX148:AZ148">
    <cfRule type="containsText" dxfId="321" priority="285" operator="containsText" text="Yes">
      <formula>NOT(ISERROR(SEARCH(("Yes"),(AX148))))</formula>
    </cfRule>
  </conditionalFormatting>
  <conditionalFormatting sqref="BD148:BF148">
    <cfRule type="containsText" dxfId="320" priority="286" operator="containsText" text="No">
      <formula>NOT(ISERROR(SEARCH(("No"),(BD148))))</formula>
    </cfRule>
  </conditionalFormatting>
  <conditionalFormatting sqref="BD148:BF148">
    <cfRule type="containsText" dxfId="319" priority="287" operator="containsText" text="Yes">
      <formula>NOT(ISERROR(SEARCH(("Yes"),(BD148))))</formula>
    </cfRule>
  </conditionalFormatting>
  <conditionalFormatting sqref="BJ148:BL148">
    <cfRule type="containsText" dxfId="318" priority="288" operator="containsText" text="No">
      <formula>NOT(ISERROR(SEARCH(("No"),(BJ148))))</formula>
    </cfRule>
  </conditionalFormatting>
  <conditionalFormatting sqref="BJ148:BL148">
    <cfRule type="containsText" dxfId="317" priority="289" operator="containsText" text="Yes">
      <formula>NOT(ISERROR(SEARCH(("Yes"),(BJ148))))</formula>
    </cfRule>
  </conditionalFormatting>
  <conditionalFormatting sqref="AL149:AN149">
    <cfRule type="containsText" dxfId="316" priority="290" operator="containsText" text="No">
      <formula>NOT(ISERROR(SEARCH(("No"),(AL149))))</formula>
    </cfRule>
  </conditionalFormatting>
  <conditionalFormatting sqref="AL149:AN149">
    <cfRule type="containsText" dxfId="315" priority="291" operator="containsText" text="Yes">
      <formula>NOT(ISERROR(SEARCH(("Yes"),(AL149))))</formula>
    </cfRule>
  </conditionalFormatting>
  <conditionalFormatting sqref="AR149:AT149">
    <cfRule type="containsText" dxfId="314" priority="292" operator="containsText" text="No">
      <formula>NOT(ISERROR(SEARCH(("No"),(AR149))))</formula>
    </cfRule>
  </conditionalFormatting>
  <conditionalFormatting sqref="AR149:AT149">
    <cfRule type="containsText" dxfId="313" priority="293" operator="containsText" text="Yes">
      <formula>NOT(ISERROR(SEARCH(("Yes"),(AR149))))</formula>
    </cfRule>
  </conditionalFormatting>
  <conditionalFormatting sqref="AX149:AZ149">
    <cfRule type="containsText" dxfId="312" priority="294" operator="containsText" text="No">
      <formula>NOT(ISERROR(SEARCH(("No"),(AX149))))</formula>
    </cfRule>
  </conditionalFormatting>
  <conditionalFormatting sqref="AX149:AZ149">
    <cfRule type="containsText" dxfId="311" priority="295" operator="containsText" text="Yes">
      <formula>NOT(ISERROR(SEARCH(("Yes"),(AX149))))</formula>
    </cfRule>
  </conditionalFormatting>
  <conditionalFormatting sqref="AB30:AD30">
    <cfRule type="cellIs" dxfId="310" priority="296" operator="between">
      <formula>3</formula>
      <formula>16</formula>
    </cfRule>
  </conditionalFormatting>
  <conditionalFormatting sqref="AB32:AD32">
    <cfRule type="cellIs" dxfId="309" priority="297" operator="equal">
      <formula>"HUM"</formula>
    </cfRule>
  </conditionalFormatting>
  <conditionalFormatting sqref="AB34:AD34">
    <cfRule type="cellIs" dxfId="308" priority="298" operator="between">
      <formula>3</formula>
      <formula>16</formula>
    </cfRule>
  </conditionalFormatting>
  <conditionalFormatting sqref="AB55:AD55">
    <cfRule type="cellIs" dxfId="307" priority="299" operator="between">
      <formula>3</formula>
      <formula>30</formula>
    </cfRule>
  </conditionalFormatting>
  <conditionalFormatting sqref="AB69:AD69">
    <cfRule type="cellIs" dxfId="306" priority="300" operator="between">
      <formula>3</formula>
      <formula>16</formula>
    </cfRule>
  </conditionalFormatting>
  <conditionalFormatting sqref="AB71:AD71">
    <cfRule type="cellIs" dxfId="305" priority="301" operator="between">
      <formula>3</formula>
      <formula>30</formula>
    </cfRule>
  </conditionalFormatting>
  <conditionalFormatting sqref="AB73:AD73">
    <cfRule type="cellIs" dxfId="304" priority="302" operator="between">
      <formula>3</formula>
      <formula>30</formula>
    </cfRule>
  </conditionalFormatting>
  <conditionalFormatting sqref="AB75:AD75">
    <cfRule type="cellIs" dxfId="303" priority="303" operator="between">
      <formula>3</formula>
      <formula>30</formula>
    </cfRule>
  </conditionalFormatting>
  <conditionalFormatting sqref="V32:X32">
    <cfRule type="cellIs" dxfId="302" priority="304" operator="equal">
      <formula>"HUM"</formula>
    </cfRule>
  </conditionalFormatting>
  <conditionalFormatting sqref="V34:X34">
    <cfRule type="cellIs" dxfId="301" priority="305" operator="equal">
      <formula>"C"</formula>
    </cfRule>
  </conditionalFormatting>
  <conditionalFormatting sqref="V34:X34">
    <cfRule type="cellIs" dxfId="300" priority="306" operator="between">
      <formula>3</formula>
      <formula>30</formula>
    </cfRule>
  </conditionalFormatting>
  <conditionalFormatting sqref="V69:X69">
    <cfRule type="cellIs" dxfId="299" priority="307" operator="between">
      <formula>3</formula>
      <formula>30</formula>
    </cfRule>
  </conditionalFormatting>
  <conditionalFormatting sqref="V71:X71">
    <cfRule type="cellIs" dxfId="298" priority="308" operator="between">
      <formula>3</formula>
      <formula>30</formula>
    </cfRule>
  </conditionalFormatting>
  <conditionalFormatting sqref="AH34:AJ34">
    <cfRule type="cellIs" dxfId="297" priority="309" operator="between">
      <formula>3</formula>
      <formula>16</formula>
    </cfRule>
  </conditionalFormatting>
  <conditionalFormatting sqref="AH99:AJ99">
    <cfRule type="cellIs" dxfId="296" priority="310" operator="between">
      <formula>3</formula>
      <formula>16</formula>
    </cfRule>
  </conditionalFormatting>
  <conditionalFormatting sqref="AH107:AJ107">
    <cfRule type="cellIs" dxfId="295" priority="311" operator="between">
      <formula>3</formula>
      <formula>16</formula>
    </cfRule>
  </conditionalFormatting>
  <conditionalFormatting sqref="AN34:AP34">
    <cfRule type="cellIs" dxfId="294" priority="312" operator="between">
      <formula>3</formula>
      <formula>16</formula>
    </cfRule>
  </conditionalFormatting>
  <conditionalFormatting sqref="AN47:AP47">
    <cfRule type="cellIs" dxfId="293" priority="313" operator="between">
      <formula>3</formula>
      <formula>16</formula>
    </cfRule>
  </conditionalFormatting>
  <conditionalFormatting sqref="AT34:AV34">
    <cfRule type="cellIs" dxfId="292" priority="314" operator="between">
      <formula>3</formula>
      <formula>16</formula>
    </cfRule>
  </conditionalFormatting>
  <conditionalFormatting sqref="AT57:AV57">
    <cfRule type="cellIs" dxfId="291" priority="315" operator="between">
      <formula>3</formula>
      <formula>16</formula>
    </cfRule>
  </conditionalFormatting>
  <conditionalFormatting sqref="D24:O24">
    <cfRule type="cellIs" dxfId="290" priority="316" operator="equal">
      <formula>"NON-CRITICAL"</formula>
    </cfRule>
  </conditionalFormatting>
  <conditionalFormatting sqref="D24:O24">
    <cfRule type="cellIs" dxfId="289" priority="317" operator="equal">
      <formula>"CRITICAL"</formula>
    </cfRule>
  </conditionalFormatting>
  <conditionalFormatting sqref="AO148:AQ148">
    <cfRule type="cellIs" dxfId="288" priority="318" operator="equal">
      <formula>"NO"</formula>
    </cfRule>
  </conditionalFormatting>
  <conditionalFormatting sqref="AU148:AW148">
    <cfRule type="cellIs" dxfId="287" priority="319" operator="equal">
      <formula>"NO"</formula>
    </cfRule>
  </conditionalFormatting>
  <conditionalFormatting sqref="BA148:BC148">
    <cfRule type="cellIs" dxfId="286" priority="320" operator="equal">
      <formula>"NO"</formula>
    </cfRule>
  </conditionalFormatting>
  <conditionalFormatting sqref="BG148:BI148">
    <cfRule type="cellIs" dxfId="285" priority="321" operator="equal">
      <formula>"NO"</formula>
    </cfRule>
  </conditionalFormatting>
  <conditionalFormatting sqref="BM148:BO148">
    <cfRule type="cellIs" dxfId="284" priority="322" operator="equal">
      <formula>"NO"</formula>
    </cfRule>
  </conditionalFormatting>
  <conditionalFormatting sqref="AO149:AQ149">
    <cfRule type="cellIs" dxfId="283" priority="323" operator="equal">
      <formula>"NO"</formula>
    </cfRule>
  </conditionalFormatting>
  <conditionalFormatting sqref="AU149:AW149">
    <cfRule type="cellIs" dxfId="282" priority="324" operator="equal">
      <formula>"NO"</formula>
    </cfRule>
  </conditionalFormatting>
  <conditionalFormatting sqref="BA149:BC149">
    <cfRule type="cellIs" dxfId="281" priority="325" operator="equal">
      <formula>"NO"</formula>
    </cfRule>
  </conditionalFormatting>
  <conditionalFormatting sqref="V53:X53">
    <cfRule type="cellIs" dxfId="280" priority="326" operator="between">
      <formula>3</formula>
      <formula>30</formula>
    </cfRule>
  </conditionalFormatting>
  <conditionalFormatting sqref="AZ22:BB22 BF22:BH22 BL22:BN22">
    <cfRule type="cellIs" dxfId="279" priority="327" operator="equal">
      <formula>"C"</formula>
    </cfRule>
  </conditionalFormatting>
  <conditionalFormatting sqref="AZ24:BB24 BF24:BH24 BL24:BN24">
    <cfRule type="cellIs" dxfId="278" priority="328" operator="equal">
      <formula>"C"</formula>
    </cfRule>
  </conditionalFormatting>
  <conditionalFormatting sqref="AZ26:BB26 BF26:BH26 BL26:BN26">
    <cfRule type="cellIs" dxfId="277" priority="329" operator="equal">
      <formula>"C"</formula>
    </cfRule>
  </conditionalFormatting>
  <conditionalFormatting sqref="AZ28:BB28 BF28:BH28 BL28:BN28">
    <cfRule type="cellIs" dxfId="276" priority="330" operator="equal">
      <formula>"C"</formula>
    </cfRule>
  </conditionalFormatting>
  <conditionalFormatting sqref="AB30:AD30 AZ30:BB30 BF30:BH30 BL30:BN30">
    <cfRule type="cellIs" dxfId="275" priority="331" operator="equal">
      <formula>"C"</formula>
    </cfRule>
  </conditionalFormatting>
  <conditionalFormatting sqref="AB34:AD34 AH34:AJ34 AN34:AP34 AT34:AV34 AZ34:BB34 BF34:BH34 BL34:BN34">
    <cfRule type="cellIs" dxfId="274" priority="332" operator="equal">
      <formula>"C"</formula>
    </cfRule>
  </conditionalFormatting>
  <conditionalFormatting sqref="V32:X32 AB32:AD32 AH32:AJ32 AT32:AV32 AZ32:BB32 BF32:BH32 BL32:BN32">
    <cfRule type="cellIs" dxfId="273" priority="333" operator="equal">
      <formula>"C"</formula>
    </cfRule>
  </conditionalFormatting>
  <conditionalFormatting sqref="V45:X45 AB45:AD45 AH45:AJ45 AN45:AP45 AT45:AV45 AZ45:BB45 BF45:BH45 BL45:BN45">
    <cfRule type="cellIs" dxfId="272" priority="334" operator="equal">
      <formula>"C"</formula>
    </cfRule>
  </conditionalFormatting>
  <conditionalFormatting sqref="V47:X47 AB47:AD47 AH47:AJ47 AN47:AP47 AT47:AV47 AZ47:BB47 BF47:BH47 BL47:BN47">
    <cfRule type="cellIs" dxfId="271" priority="335" operator="equal">
      <formula>"C"</formula>
    </cfRule>
  </conditionalFormatting>
  <conditionalFormatting sqref="V49:X49 AB49:AD49 AH49:AJ49 AN49:AP49 AT49:AV49 AZ49:BB49 BF49:BH49 BL49:BN49">
    <cfRule type="cellIs" dxfId="270" priority="336" operator="equal">
      <formula>"C"</formula>
    </cfRule>
  </conditionalFormatting>
  <conditionalFormatting sqref="V51:X51 AB51:AD51 AH51:AJ51 AN51:AP51 AT51:AV51 AZ51:BB51 BF51:BH51 BL51:BN51">
    <cfRule type="cellIs" dxfId="269" priority="337" operator="equal">
      <formula>"C"</formula>
    </cfRule>
  </conditionalFormatting>
  <conditionalFormatting sqref="V53:X53 AH53:AJ53 AN53:AP53 AT53:AV53 AZ53:BB53 BF53:BH53 BL53:BN53">
    <cfRule type="cellIs" dxfId="268" priority="338" operator="equal">
      <formula>"C"</formula>
    </cfRule>
  </conditionalFormatting>
  <conditionalFormatting sqref="V55:X55 AB55:AD55 AH55:AJ55 AN55:AP55 AT55:AV55 AZ55:BB55 BF55:BH55 BL55:BN55">
    <cfRule type="cellIs" dxfId="267" priority="339" operator="equal">
      <formula>"C"</formula>
    </cfRule>
  </conditionalFormatting>
  <conditionalFormatting sqref="AT57:AV57">
    <cfRule type="cellIs" dxfId="266" priority="340" operator="equal">
      <formula>"C"</formula>
    </cfRule>
  </conditionalFormatting>
  <conditionalFormatting sqref="AH65:AJ65 AN65:AP65 AT65:AV65 AZ65:BB65 BF65:BH65 BL65:BN65">
    <cfRule type="cellIs" dxfId="265" priority="341" operator="equal">
      <formula>"C"</formula>
    </cfRule>
  </conditionalFormatting>
  <conditionalFormatting sqref="V69:X69 AB69:AD69 AH69:AJ69 AN69:AP69 AT69:AV69 AZ69:BB69 BF69:BH69 BL69:BN69">
    <cfRule type="cellIs" dxfId="264" priority="342" operator="equal">
      <formula>"C"</formula>
    </cfRule>
  </conditionalFormatting>
  <conditionalFormatting sqref="V71:X71 AB71:AD71 AH71:AJ71 AN71:AP71 AT71:AV71 AZ71:BB71 BF71:BH71 BL71:BN71">
    <cfRule type="cellIs" dxfId="263" priority="343" operator="equal">
      <formula>"C"</formula>
    </cfRule>
  </conditionalFormatting>
  <conditionalFormatting sqref="V73:X73 AB73:AD73 AH73:AJ73 AN73:AP73 AT73:AV73 AZ73:BB73 BF73:BH73 BL73:BN73">
    <cfRule type="cellIs" dxfId="262" priority="344" operator="equal">
      <formula>"C"</formula>
    </cfRule>
  </conditionalFormatting>
  <conditionalFormatting sqref="V75:X75 AB75:AD75 AH75:AJ75 AN75:AP75 AT75:AV75 AZ75:BB75 BF75:BH75 BL75:BN75">
    <cfRule type="cellIs" dxfId="261" priority="345" operator="equal">
      <formula>"C"</formula>
    </cfRule>
  </conditionalFormatting>
  <conditionalFormatting sqref="V77:X77 AB77:AD77 AH77:AJ77 AN77:AP77 AT77:AV77 AZ77:BB77 BF77:BH77 BL77:BN77">
    <cfRule type="cellIs" dxfId="260" priority="346" operator="equal">
      <formula>"C"</formula>
    </cfRule>
  </conditionalFormatting>
  <conditionalFormatting sqref="V79:X79 AB79:AD79 AH79:AJ79 AN79:AP79 AT79:AV79 AZ79:BB79 BF79:BH79 BL79:BN79">
    <cfRule type="cellIs" dxfId="259" priority="347" operator="equal">
      <formula>"C"</formula>
    </cfRule>
  </conditionalFormatting>
  <conditionalFormatting sqref="V87:X87 AB87:AD87 AH87:AJ87 AN87:AP87 AT87:AV87 AZ87:BB87 BF87:BH87 BL87:BN87">
    <cfRule type="cellIs" dxfId="258" priority="348" operator="equal">
      <formula>"C"</formula>
    </cfRule>
  </conditionalFormatting>
  <conditionalFormatting sqref="V89:X89 AB89:AD89 AH89:AJ89 AN89:AP89 AT89:AV89 AZ89:BB89 BF89:BH89 BL89:BN89">
    <cfRule type="cellIs" dxfId="257" priority="349" operator="equal">
      <formula>"C"</formula>
    </cfRule>
  </conditionalFormatting>
  <conditionalFormatting sqref="AH91:AJ91">
    <cfRule type="cellIs" dxfId="256" priority="350" operator="between">
      <formula>3</formula>
      <formula>16</formula>
    </cfRule>
  </conditionalFormatting>
  <conditionalFormatting sqref="AN91:AP91">
    <cfRule type="cellIs" dxfId="255" priority="351" operator="between">
      <formula>3</formula>
      <formula>16</formula>
    </cfRule>
  </conditionalFormatting>
  <conditionalFormatting sqref="AT91:AV91">
    <cfRule type="cellIs" dxfId="254" priority="352" operator="between">
      <formula>3</formula>
      <formula>16</formula>
    </cfRule>
  </conditionalFormatting>
  <conditionalFormatting sqref="AZ91:BB91">
    <cfRule type="cellIs" dxfId="253" priority="353" operator="between">
      <formula>3</formula>
      <formula>16</formula>
    </cfRule>
  </conditionalFormatting>
  <conditionalFormatting sqref="BF91:BH91">
    <cfRule type="cellIs" dxfId="252" priority="354" operator="between">
      <formula>3</formula>
      <formula>16</formula>
    </cfRule>
  </conditionalFormatting>
  <conditionalFormatting sqref="BL91:BN91">
    <cfRule type="cellIs" dxfId="251" priority="355" operator="between">
      <formula>3</formula>
      <formula>16</formula>
    </cfRule>
  </conditionalFormatting>
  <conditionalFormatting sqref="V91:X91 AB91:AD91 AH91:AJ91 AN91:AP91 AT91:AV91 AZ91:BB91 BF91:BH91 BL91:BN91">
    <cfRule type="cellIs" dxfId="250" priority="356" operator="equal">
      <formula>"C"</formula>
    </cfRule>
  </conditionalFormatting>
  <conditionalFormatting sqref="V93:X93 AB93:AD93 AH93:AJ93 AN93:AP93 AT93:AV93 AZ93:BB93 BF93:BH93 BL93:BN93">
    <cfRule type="cellIs" dxfId="249" priority="357" operator="equal">
      <formula>"C"</formula>
    </cfRule>
  </conditionalFormatting>
  <conditionalFormatting sqref="V95:X95 AB95:AD95 AH95:AJ95 AN95:AP95 AT95:AV95 AZ95:BB95 BF95:BH95 BL95:BN95">
    <cfRule type="cellIs" dxfId="248" priority="358" operator="equal">
      <formula>"C"</formula>
    </cfRule>
  </conditionalFormatting>
  <conditionalFormatting sqref="V97:X97 AB97:AD97 AH97:AJ97 AN97:AP97 AT97:AV97 AZ97:BB97 BF97:BH97 BL97:BN97">
    <cfRule type="cellIs" dxfId="247" priority="359" operator="equal">
      <formula>"C"</formula>
    </cfRule>
  </conditionalFormatting>
  <conditionalFormatting sqref="V99:X99 AB99:AD99 AH99:AJ99 AN99:AP99 AT99:AV99 AZ99:BB99 BF99:BH99 BL99:BN99">
    <cfRule type="cellIs" dxfId="246" priority="360" operator="equal">
      <formula>"C"</formula>
    </cfRule>
  </conditionalFormatting>
  <conditionalFormatting sqref="V107:X107 AB107:AD107 AH107:AJ107 AN107:AP107 AT107:AV107 AZ107:BB107 BF107:BH107 BL107:BN107">
    <cfRule type="cellIs" dxfId="245" priority="361" operator="equal">
      <formula>"C"</formula>
    </cfRule>
  </conditionalFormatting>
  <conditionalFormatting sqref="V109:X109 AB109:AD109 AH109:AJ109 AN109:AP109 AT109:AV109 AZ109:BB109 BF109:BH109 BL109:BN109">
    <cfRule type="cellIs" dxfId="244" priority="362" operator="equal">
      <formula>"C"</formula>
    </cfRule>
  </conditionalFormatting>
  <conditionalFormatting sqref="V111:X111 AB111:AD111 AH111:AJ111 AN111:AP111 AT111:AV111 AZ111:BB111 BF111:BH111 BL111:BN111">
    <cfRule type="cellIs" dxfId="243" priority="363" operator="equal">
      <formula>"C"</formula>
    </cfRule>
  </conditionalFormatting>
  <conditionalFormatting sqref="V115:X115 AB115:AD115 AH115:AJ115 AN115:AP115 AT115:AV115 AZ115:BB115 BF115:BH115 BL115:BN115">
    <cfRule type="cellIs" dxfId="242" priority="364" operator="equal">
      <formula>"C"</formula>
    </cfRule>
  </conditionalFormatting>
  <conditionalFormatting sqref="V117:X117 AB117:AD117 AH117:AJ117 AN117:AP117 AT117:AV117 AZ117:BB117 BF117:BH117 BL117:BN117">
    <cfRule type="cellIs" dxfId="241" priority="365" operator="equal">
      <formula>"C"</formula>
    </cfRule>
  </conditionalFormatting>
  <conditionalFormatting sqref="V127:X127 AB127:AD127 AH127:AJ127 AN127:AP127 AT127:AV127 AZ127:BB127 BF127:BH127 BL127:BN127">
    <cfRule type="cellIs" dxfId="240" priority="366" operator="equal">
      <formula>"C"</formula>
    </cfRule>
  </conditionalFormatting>
  <conditionalFormatting sqref="V129:X129 AB129:AD129 AH129:AJ129 AN129:AP129 AT129:AV129 AZ129:BB129 BF129:BH129 BL129:BN129">
    <cfRule type="cellIs" dxfId="239" priority="367" operator="equal">
      <formula>"C"</formula>
    </cfRule>
  </conditionalFormatting>
  <conditionalFormatting sqref="V131:X131 AB131:AD131 AH131:AJ131 AN131:AP131 AT131:AV131 AZ131:BB131 BF131:BH131 BL131:BN131">
    <cfRule type="cellIs" dxfId="238" priority="368" operator="equal">
      <formula>"C"</formula>
    </cfRule>
  </conditionalFormatting>
  <conditionalFormatting sqref="V113:X113">
    <cfRule type="cellIs" dxfId="237" priority="369" operator="between">
      <formula>3</formula>
      <formula>30</formula>
    </cfRule>
  </conditionalFormatting>
  <conditionalFormatting sqref="V113:X113">
    <cfRule type="cellIs" dxfId="236" priority="370" operator="equal">
      <formula>"C"</formula>
    </cfRule>
  </conditionalFormatting>
  <conditionalFormatting sqref="AB113:AD113">
    <cfRule type="cellIs" dxfId="235" priority="371" operator="between">
      <formula>3</formula>
      <formula>30</formula>
    </cfRule>
  </conditionalFormatting>
  <conditionalFormatting sqref="AB113:AD113">
    <cfRule type="cellIs" dxfId="234" priority="372" operator="equal">
      <formula>"C"</formula>
    </cfRule>
  </conditionalFormatting>
  <conditionalFormatting sqref="AH113:AJ113">
    <cfRule type="cellIs" dxfId="233" priority="373" operator="between">
      <formula>3</formula>
      <formula>16</formula>
    </cfRule>
  </conditionalFormatting>
  <conditionalFormatting sqref="AH113:AJ113">
    <cfRule type="cellIs" dxfId="232" priority="374" operator="equal">
      <formula>"C"</formula>
    </cfRule>
  </conditionalFormatting>
  <conditionalFormatting sqref="AN113:AP113">
    <cfRule type="cellIs" dxfId="231" priority="375" operator="between">
      <formula>3</formula>
      <formula>16</formula>
    </cfRule>
  </conditionalFormatting>
  <conditionalFormatting sqref="AN113:AP113">
    <cfRule type="cellIs" dxfId="230" priority="376" operator="equal">
      <formula>"C"</formula>
    </cfRule>
  </conditionalFormatting>
  <conditionalFormatting sqref="AT113:AV113">
    <cfRule type="cellIs" dxfId="229" priority="377" operator="between">
      <formula>3</formula>
      <formula>16</formula>
    </cfRule>
  </conditionalFormatting>
  <conditionalFormatting sqref="AT113:AV113">
    <cfRule type="cellIs" dxfId="228" priority="378" operator="equal">
      <formula>"C"</formula>
    </cfRule>
  </conditionalFormatting>
  <conditionalFormatting sqref="AZ113:BB113">
    <cfRule type="cellIs" dxfId="227" priority="379" operator="between">
      <formula>3</formula>
      <formula>16</formula>
    </cfRule>
  </conditionalFormatting>
  <conditionalFormatting sqref="AZ113:BB113">
    <cfRule type="cellIs" dxfId="226" priority="380" operator="equal">
      <formula>"C"</formula>
    </cfRule>
  </conditionalFormatting>
  <conditionalFormatting sqref="BF113:BH113">
    <cfRule type="cellIs" dxfId="225" priority="381" operator="between">
      <formula>3</formula>
      <formula>16</formula>
    </cfRule>
  </conditionalFormatting>
  <conditionalFormatting sqref="BF113:BH113">
    <cfRule type="cellIs" dxfId="224" priority="382" operator="equal">
      <formula>"C"</formula>
    </cfRule>
  </conditionalFormatting>
  <conditionalFormatting sqref="BL113">
    <cfRule type="cellIs" dxfId="223" priority="383" operator="between">
      <formula>3</formula>
      <formula>16</formula>
    </cfRule>
  </conditionalFormatting>
  <conditionalFormatting sqref="BL113:BN113">
    <cfRule type="cellIs" dxfId="222" priority="384" operator="equal">
      <formula>"C"</formula>
    </cfRule>
  </conditionalFormatting>
  <conditionalFormatting sqref="V67:X67">
    <cfRule type="cellIs" dxfId="221" priority="385" operator="between">
      <formula>3</formula>
      <formula>30</formula>
    </cfRule>
  </conditionalFormatting>
  <conditionalFormatting sqref="V67:X67">
    <cfRule type="cellIs" dxfId="220" priority="386" operator="equal">
      <formula>"C"</formula>
    </cfRule>
  </conditionalFormatting>
  <conditionalFormatting sqref="V20:X20">
    <cfRule type="cellIs" dxfId="219" priority="387" operator="between">
      <formula>3</formula>
      <formula>25</formula>
    </cfRule>
  </conditionalFormatting>
  <conditionalFormatting sqref="V20:X20">
    <cfRule type="cellIs" dxfId="218" priority="388" operator="equal">
      <formula>"C"</formula>
    </cfRule>
  </conditionalFormatting>
  <conditionalFormatting sqref="V22:X22">
    <cfRule type="cellIs" dxfId="217" priority="389" operator="between">
      <formula>3</formula>
      <formula>25</formula>
    </cfRule>
  </conditionalFormatting>
  <conditionalFormatting sqref="V22:X22">
    <cfRule type="cellIs" dxfId="216" priority="390" operator="equal">
      <formula>"C"</formula>
    </cfRule>
  </conditionalFormatting>
  <conditionalFormatting sqref="V24:X24">
    <cfRule type="cellIs" dxfId="215" priority="391" operator="between">
      <formula>3</formula>
      <formula>25</formula>
    </cfRule>
  </conditionalFormatting>
  <conditionalFormatting sqref="V24:X24">
    <cfRule type="cellIs" dxfId="214" priority="392" operator="equal">
      <formula>"C"</formula>
    </cfRule>
  </conditionalFormatting>
  <conditionalFormatting sqref="V26:X26">
    <cfRule type="cellIs" dxfId="213" priority="393" operator="between">
      <formula>3</formula>
      <formula>25</formula>
    </cfRule>
  </conditionalFormatting>
  <conditionalFormatting sqref="V26:X26">
    <cfRule type="cellIs" dxfId="212" priority="394" operator="equal">
      <formula>"C"</formula>
    </cfRule>
  </conditionalFormatting>
  <conditionalFormatting sqref="V28:X28">
    <cfRule type="cellIs" dxfId="211" priority="395" operator="between">
      <formula>3</formula>
      <formula>25</formula>
    </cfRule>
  </conditionalFormatting>
  <conditionalFormatting sqref="V28:X28">
    <cfRule type="cellIs" dxfId="210" priority="396" operator="equal">
      <formula>"C"</formula>
    </cfRule>
  </conditionalFormatting>
  <conditionalFormatting sqref="V30:X30">
    <cfRule type="cellIs" dxfId="209" priority="397" operator="between">
      <formula>3</formula>
      <formula>25</formula>
    </cfRule>
  </conditionalFormatting>
  <conditionalFormatting sqref="V30:X30">
    <cfRule type="cellIs" dxfId="208" priority="398" operator="equal">
      <formula>"C"</formula>
    </cfRule>
  </conditionalFormatting>
  <conditionalFormatting sqref="AB20:AD20">
    <cfRule type="cellIs" dxfId="207" priority="399" operator="between">
      <formula>3</formula>
      <formula>30</formula>
    </cfRule>
  </conditionalFormatting>
  <conditionalFormatting sqref="AB20:AD20">
    <cfRule type="cellIs" dxfId="206" priority="400" operator="equal">
      <formula>"C"</formula>
    </cfRule>
  </conditionalFormatting>
  <conditionalFormatting sqref="AB22:AD22">
    <cfRule type="cellIs" dxfId="205" priority="401" operator="between">
      <formula>3</formula>
      <formula>16</formula>
    </cfRule>
  </conditionalFormatting>
  <conditionalFormatting sqref="AB22:AD22">
    <cfRule type="cellIs" dxfId="204" priority="402" operator="equal">
      <formula>"C"</formula>
    </cfRule>
  </conditionalFormatting>
  <conditionalFormatting sqref="AB24:AD24">
    <cfRule type="cellIs" dxfId="203" priority="403" operator="between">
      <formula>3</formula>
      <formula>16</formula>
    </cfRule>
  </conditionalFormatting>
  <conditionalFormatting sqref="AB24:AD24">
    <cfRule type="cellIs" dxfId="202" priority="404" operator="equal">
      <formula>"C"</formula>
    </cfRule>
  </conditionalFormatting>
  <conditionalFormatting sqref="AB26:AD26">
    <cfRule type="cellIs" dxfId="201" priority="405" operator="between">
      <formula>3</formula>
      <formula>16</formula>
    </cfRule>
  </conditionalFormatting>
  <conditionalFormatting sqref="AB26:AD26">
    <cfRule type="cellIs" dxfId="200" priority="406" operator="equal">
      <formula>"C"</formula>
    </cfRule>
  </conditionalFormatting>
  <conditionalFormatting sqref="AB28:AD28">
    <cfRule type="cellIs" dxfId="199" priority="407" operator="between">
      <formula>3</formula>
      <formula>16</formula>
    </cfRule>
  </conditionalFormatting>
  <conditionalFormatting sqref="AB28:AD28">
    <cfRule type="cellIs" dxfId="198" priority="408" operator="equal">
      <formula>"C"</formula>
    </cfRule>
  </conditionalFormatting>
  <conditionalFormatting sqref="AB53:AD53">
    <cfRule type="cellIs" dxfId="197" priority="409" operator="between">
      <formula>3</formula>
      <formula>30</formula>
    </cfRule>
  </conditionalFormatting>
  <conditionalFormatting sqref="AB53:AD53">
    <cfRule type="cellIs" dxfId="196" priority="410" operator="equal">
      <formula>"C"</formula>
    </cfRule>
  </conditionalFormatting>
  <conditionalFormatting sqref="AH20:AJ20">
    <cfRule type="cellIs" dxfId="195" priority="411" operator="between">
      <formula>3</formula>
      <formula>16</formula>
    </cfRule>
  </conditionalFormatting>
  <conditionalFormatting sqref="AH20:AJ20">
    <cfRule type="cellIs" dxfId="194" priority="412" operator="equal">
      <formula>"C"</formula>
    </cfRule>
  </conditionalFormatting>
  <conditionalFormatting sqref="AH22:AJ22">
    <cfRule type="cellIs" dxfId="193" priority="413" operator="between">
      <formula>3</formula>
      <formula>16</formula>
    </cfRule>
  </conditionalFormatting>
  <conditionalFormatting sqref="AH22:AJ22">
    <cfRule type="cellIs" dxfId="192" priority="414" operator="equal">
      <formula>"C"</formula>
    </cfRule>
  </conditionalFormatting>
  <conditionalFormatting sqref="AH24:AJ24">
    <cfRule type="cellIs" dxfId="191" priority="415" operator="between">
      <formula>3</formula>
      <formula>16</formula>
    </cfRule>
  </conditionalFormatting>
  <conditionalFormatting sqref="AH24:AJ24">
    <cfRule type="cellIs" dxfId="190" priority="416" operator="equal">
      <formula>"C"</formula>
    </cfRule>
  </conditionalFormatting>
  <conditionalFormatting sqref="AH26:AJ26">
    <cfRule type="cellIs" dxfId="189" priority="417" operator="between">
      <formula>3</formula>
      <formula>16</formula>
    </cfRule>
  </conditionalFormatting>
  <conditionalFormatting sqref="AH26:AJ26">
    <cfRule type="cellIs" dxfId="188" priority="418" operator="equal">
      <formula>"C"</formula>
    </cfRule>
  </conditionalFormatting>
  <conditionalFormatting sqref="AH28:AJ28">
    <cfRule type="cellIs" dxfId="187" priority="419" operator="between">
      <formula>3</formula>
      <formula>16</formula>
    </cfRule>
  </conditionalFormatting>
  <conditionalFormatting sqref="AH28:AJ28">
    <cfRule type="cellIs" dxfId="186" priority="420" operator="equal">
      <formula>"C"</formula>
    </cfRule>
  </conditionalFormatting>
  <conditionalFormatting sqref="AH30:AJ30">
    <cfRule type="cellIs" dxfId="185" priority="421" operator="between">
      <formula>3</formula>
      <formula>16</formula>
    </cfRule>
  </conditionalFormatting>
  <conditionalFormatting sqref="AH30:AJ30">
    <cfRule type="cellIs" dxfId="184" priority="422" operator="equal">
      <formula>"C"</formula>
    </cfRule>
  </conditionalFormatting>
  <conditionalFormatting sqref="AN20:AP20">
    <cfRule type="cellIs" dxfId="183" priority="423" operator="between">
      <formula>3</formula>
      <formula>16</formula>
    </cfRule>
  </conditionalFormatting>
  <conditionalFormatting sqref="AN20:AP20">
    <cfRule type="cellIs" dxfId="182" priority="424" operator="equal">
      <formula>"C"</formula>
    </cfRule>
  </conditionalFormatting>
  <conditionalFormatting sqref="AN22:AP22">
    <cfRule type="cellIs" dxfId="181" priority="425" operator="between">
      <formula>3</formula>
      <formula>16</formula>
    </cfRule>
  </conditionalFormatting>
  <conditionalFormatting sqref="AN22:AP22">
    <cfRule type="cellIs" dxfId="180" priority="426" operator="equal">
      <formula>"C"</formula>
    </cfRule>
  </conditionalFormatting>
  <conditionalFormatting sqref="AN24:AP24">
    <cfRule type="cellIs" dxfId="179" priority="427" operator="between">
      <formula>3</formula>
      <formula>16</formula>
    </cfRule>
  </conditionalFormatting>
  <conditionalFormatting sqref="AN24:AP24">
    <cfRule type="cellIs" dxfId="178" priority="428" operator="equal">
      <formula>"C"</formula>
    </cfRule>
  </conditionalFormatting>
  <conditionalFormatting sqref="AN26:AP26">
    <cfRule type="cellIs" dxfId="177" priority="429" operator="between">
      <formula>3</formula>
      <formula>16</formula>
    </cfRule>
  </conditionalFormatting>
  <conditionalFormatting sqref="AN26:AP26">
    <cfRule type="cellIs" dxfId="176" priority="430" operator="equal">
      <formula>"C"</formula>
    </cfRule>
  </conditionalFormatting>
  <conditionalFormatting sqref="AN28:AP28">
    <cfRule type="cellIs" dxfId="175" priority="431" operator="between">
      <formula>3</formula>
      <formula>16</formula>
    </cfRule>
  </conditionalFormatting>
  <conditionalFormatting sqref="AN28:AP28">
    <cfRule type="cellIs" dxfId="174" priority="432" operator="equal">
      <formula>"C"</formula>
    </cfRule>
  </conditionalFormatting>
  <conditionalFormatting sqref="AN30:AP30">
    <cfRule type="cellIs" dxfId="173" priority="433" operator="between">
      <formula>3</formula>
      <formula>16</formula>
    </cfRule>
  </conditionalFormatting>
  <conditionalFormatting sqref="AN30:AP30">
    <cfRule type="cellIs" dxfId="172" priority="434" operator="equal">
      <formula>"C"</formula>
    </cfRule>
  </conditionalFormatting>
  <conditionalFormatting sqref="AT20:AV20">
    <cfRule type="cellIs" dxfId="171" priority="435" operator="between">
      <formula>3</formula>
      <formula>16</formula>
    </cfRule>
  </conditionalFormatting>
  <conditionalFormatting sqref="AT20:AV20">
    <cfRule type="cellIs" dxfId="170" priority="436" operator="equal">
      <formula>"C"</formula>
    </cfRule>
  </conditionalFormatting>
  <conditionalFormatting sqref="AT22:AV22">
    <cfRule type="cellIs" dxfId="169" priority="437" operator="between">
      <formula>3</formula>
      <formula>16</formula>
    </cfRule>
  </conditionalFormatting>
  <conditionalFormatting sqref="AT22:AV22">
    <cfRule type="cellIs" dxfId="168" priority="438" operator="equal">
      <formula>"C"</formula>
    </cfRule>
  </conditionalFormatting>
  <conditionalFormatting sqref="AT24:AV24">
    <cfRule type="cellIs" dxfId="167" priority="439" operator="between">
      <formula>3</formula>
      <formula>16</formula>
    </cfRule>
  </conditionalFormatting>
  <conditionalFormatting sqref="AT24:AV24">
    <cfRule type="cellIs" dxfId="166" priority="440" operator="equal">
      <formula>"C"</formula>
    </cfRule>
  </conditionalFormatting>
  <conditionalFormatting sqref="AT26:AV26">
    <cfRule type="cellIs" dxfId="165" priority="441" operator="between">
      <formula>3</formula>
      <formula>16</formula>
    </cfRule>
  </conditionalFormatting>
  <conditionalFormatting sqref="AT26:AV26">
    <cfRule type="cellIs" dxfId="164" priority="442" operator="equal">
      <formula>"C"</formula>
    </cfRule>
  </conditionalFormatting>
  <conditionalFormatting sqref="AT28:AV28">
    <cfRule type="cellIs" dxfId="163" priority="443" operator="between">
      <formula>3</formula>
      <formula>16</formula>
    </cfRule>
  </conditionalFormatting>
  <conditionalFormatting sqref="AT28:AV28">
    <cfRule type="cellIs" dxfId="162" priority="444" operator="equal">
      <formula>"C"</formula>
    </cfRule>
  </conditionalFormatting>
  <conditionalFormatting sqref="AT30:AV30">
    <cfRule type="cellIs" dxfId="161" priority="445" operator="between">
      <formula>3</formula>
      <formula>16</formula>
    </cfRule>
  </conditionalFormatting>
  <conditionalFormatting sqref="AT30:AV30">
    <cfRule type="cellIs" dxfId="160" priority="446" operator="equal">
      <formula>"C"</formula>
    </cfRule>
  </conditionalFormatting>
  <conditionalFormatting sqref="AH67:AJ67">
    <cfRule type="cellIs" dxfId="159" priority="447" operator="between">
      <formula>3</formula>
      <formula>16</formula>
    </cfRule>
  </conditionalFormatting>
  <conditionalFormatting sqref="AH67:AJ67">
    <cfRule type="cellIs" dxfId="158" priority="448" operator="equal">
      <formula>"C"</formula>
    </cfRule>
  </conditionalFormatting>
  <conditionalFormatting sqref="AN67:AP67">
    <cfRule type="cellIs" dxfId="157" priority="449" operator="between">
      <formula>3</formula>
      <formula>16</formula>
    </cfRule>
  </conditionalFormatting>
  <conditionalFormatting sqref="AN67:AP67">
    <cfRule type="cellIs" dxfId="156" priority="450" operator="equal">
      <formula>"C"</formula>
    </cfRule>
  </conditionalFormatting>
  <conditionalFormatting sqref="AT67:AV67">
    <cfRule type="cellIs" dxfId="155" priority="451" operator="between">
      <formula>3</formula>
      <formula>16</formula>
    </cfRule>
  </conditionalFormatting>
  <conditionalFormatting sqref="AT67:AV67">
    <cfRule type="cellIs" dxfId="154" priority="452" operator="equal">
      <formula>"C"</formula>
    </cfRule>
  </conditionalFormatting>
  <conditionalFormatting sqref="AZ67:BB67">
    <cfRule type="cellIs" dxfId="153" priority="453" operator="between">
      <formula>3</formula>
      <formula>16</formula>
    </cfRule>
  </conditionalFormatting>
  <conditionalFormatting sqref="AZ67:BB67">
    <cfRule type="cellIs" dxfId="152" priority="454" operator="equal">
      <formula>"C"</formula>
    </cfRule>
  </conditionalFormatting>
  <conditionalFormatting sqref="BF67:BH67">
    <cfRule type="cellIs" dxfId="151" priority="455" operator="between">
      <formula>3</formula>
      <formula>16</formula>
    </cfRule>
  </conditionalFormatting>
  <conditionalFormatting sqref="BF67:BH67">
    <cfRule type="cellIs" dxfId="150" priority="456" operator="equal">
      <formula>"C"</formula>
    </cfRule>
  </conditionalFormatting>
  <conditionalFormatting sqref="AB67:AD67">
    <cfRule type="cellIs" dxfId="149" priority="457" operator="between">
      <formula>3</formula>
      <formula>16</formula>
    </cfRule>
  </conditionalFormatting>
  <conditionalFormatting sqref="AB67:AD67">
    <cfRule type="cellIs" dxfId="148" priority="458" operator="equal">
      <formula>"C"</formula>
    </cfRule>
  </conditionalFormatting>
  <conditionalFormatting sqref="BL67">
    <cfRule type="cellIs" dxfId="147" priority="459" operator="between">
      <formula>3</formula>
      <formula>16</formula>
    </cfRule>
  </conditionalFormatting>
  <conditionalFormatting sqref="BL67:BN67">
    <cfRule type="cellIs" dxfId="146" priority="460" operator="equal">
      <formula>"C"</formula>
    </cfRule>
  </conditionalFormatting>
  <conditionalFormatting sqref="V133:X133">
    <cfRule type="cellIs" dxfId="145" priority="461" operator="between">
      <formula>2</formula>
      <formula>30</formula>
    </cfRule>
  </conditionalFormatting>
  <conditionalFormatting sqref="V133:X133">
    <cfRule type="cellIs" dxfId="144" priority="462" operator="equal">
      <formula>"C"</formula>
    </cfRule>
  </conditionalFormatting>
  <conditionalFormatting sqref="AB133:AD133">
    <cfRule type="cellIs" dxfId="143" priority="463" operator="between">
      <formula>2</formula>
      <formula>30</formula>
    </cfRule>
  </conditionalFormatting>
  <conditionalFormatting sqref="AB133:AD133">
    <cfRule type="cellIs" dxfId="142" priority="464" operator="equal">
      <formula>"C"</formula>
    </cfRule>
  </conditionalFormatting>
  <conditionalFormatting sqref="AH133:AJ133">
    <cfRule type="cellIs" dxfId="141" priority="465" operator="between">
      <formula>3</formula>
      <formula>30</formula>
    </cfRule>
  </conditionalFormatting>
  <conditionalFormatting sqref="AH133:AJ133">
    <cfRule type="cellIs" dxfId="140" priority="466" operator="equal">
      <formula>"C"</formula>
    </cfRule>
  </conditionalFormatting>
  <conditionalFormatting sqref="AN133:AP133">
    <cfRule type="cellIs" dxfId="139" priority="467" operator="between">
      <formula>2</formula>
      <formula>30</formula>
    </cfRule>
  </conditionalFormatting>
  <conditionalFormatting sqref="AN133:AP133">
    <cfRule type="cellIs" dxfId="138" priority="468" operator="equal">
      <formula>"C"</formula>
    </cfRule>
  </conditionalFormatting>
  <conditionalFormatting sqref="AT133:AV133">
    <cfRule type="cellIs" dxfId="137" priority="469" operator="between">
      <formula>1</formula>
      <formula>30</formula>
    </cfRule>
  </conditionalFormatting>
  <conditionalFormatting sqref="AT133:AV133">
    <cfRule type="cellIs" dxfId="136" priority="470" operator="equal">
      <formula>"C"</formula>
    </cfRule>
  </conditionalFormatting>
  <conditionalFormatting sqref="AZ133:BB133">
    <cfRule type="cellIs" dxfId="135" priority="471" operator="between">
      <formula>2</formula>
      <formula>30</formula>
    </cfRule>
  </conditionalFormatting>
  <conditionalFormatting sqref="AZ133:BB133">
    <cfRule type="cellIs" dxfId="134" priority="472" operator="equal">
      <formula>"C"</formula>
    </cfRule>
  </conditionalFormatting>
  <conditionalFormatting sqref="BF133:BH133">
    <cfRule type="cellIs" dxfId="133" priority="473" operator="between">
      <formula>2</formula>
      <formula>30</formula>
    </cfRule>
  </conditionalFormatting>
  <conditionalFormatting sqref="BF133:BH133">
    <cfRule type="cellIs" dxfId="132" priority="474" operator="equal">
      <formula>"C"</formula>
    </cfRule>
  </conditionalFormatting>
  <conditionalFormatting sqref="BL133:BN133">
    <cfRule type="cellIs" dxfId="131" priority="475" operator="between">
      <formula>2</formula>
      <formula>30</formula>
    </cfRule>
  </conditionalFormatting>
  <conditionalFormatting sqref="BL133:BN133">
    <cfRule type="cellIs" dxfId="130" priority="476" operator="equal">
      <formula>"C"</formula>
    </cfRule>
  </conditionalFormatting>
  <conditionalFormatting sqref="AN32:AP32">
    <cfRule type="cellIs" dxfId="129" priority="477" operator="equal">
      <formula>"HUM"</formula>
    </cfRule>
  </conditionalFormatting>
  <conditionalFormatting sqref="AN32:AP32">
    <cfRule type="cellIs" dxfId="128" priority="478" operator="equal">
      <formula>"C"</formula>
    </cfRule>
  </conditionalFormatting>
  <conditionalFormatting sqref="CE7:CN7">
    <cfRule type="cellIs" dxfId="127" priority="479" operator="equal">
      <formula>"""MARC JENNINGS"""</formula>
    </cfRule>
  </conditionalFormatting>
  <conditionalFormatting sqref="V57:X57">
    <cfRule type="cellIs" dxfId="126" priority="480" operator="between">
      <formula>3</formula>
      <formula>30</formula>
    </cfRule>
  </conditionalFormatting>
  <conditionalFormatting sqref="V57:X57">
    <cfRule type="cellIs" dxfId="125" priority="481" operator="equal">
      <formula>"C"</formula>
    </cfRule>
  </conditionalFormatting>
  <conditionalFormatting sqref="AB57:AD57">
    <cfRule type="cellIs" dxfId="124" priority="482" operator="between">
      <formula>3</formula>
      <formula>30</formula>
    </cfRule>
  </conditionalFormatting>
  <conditionalFormatting sqref="AB57:AD57">
    <cfRule type="cellIs" dxfId="123" priority="483" operator="equal">
      <formula>"C"</formula>
    </cfRule>
  </conditionalFormatting>
  <conditionalFormatting sqref="AH57:AJ57">
    <cfRule type="cellIs" dxfId="122" priority="484" operator="between">
      <formula>3</formula>
      <formula>16</formula>
    </cfRule>
  </conditionalFormatting>
  <conditionalFormatting sqref="AH57:AJ57">
    <cfRule type="cellIs" dxfId="121" priority="485" operator="equal">
      <formula>"C"</formula>
    </cfRule>
  </conditionalFormatting>
  <conditionalFormatting sqref="AN57:AP57">
    <cfRule type="cellIs" dxfId="120" priority="486" operator="between">
      <formula>3</formula>
      <formula>16</formula>
    </cfRule>
  </conditionalFormatting>
  <conditionalFormatting sqref="AN57:AP57">
    <cfRule type="cellIs" dxfId="119" priority="487" operator="equal">
      <formula>"C"</formula>
    </cfRule>
  </conditionalFormatting>
  <conditionalFormatting sqref="V119:X119">
    <cfRule type="cellIs" dxfId="118" priority="488" operator="between">
      <formula>3</formula>
      <formula>30</formula>
    </cfRule>
  </conditionalFormatting>
  <conditionalFormatting sqref="AB119:AD119">
    <cfRule type="cellIs" dxfId="117" priority="489" operator="between">
      <formula>3</formula>
      <formula>30</formula>
    </cfRule>
  </conditionalFormatting>
  <conditionalFormatting sqref="AH119:AJ119">
    <cfRule type="cellIs" dxfId="116" priority="490" operator="between">
      <formula>3</formula>
      <formula>16</formula>
    </cfRule>
  </conditionalFormatting>
  <conditionalFormatting sqref="AN119:AP119">
    <cfRule type="cellIs" dxfId="115" priority="491" operator="between">
      <formula>3</formula>
      <formula>16</formula>
    </cfRule>
  </conditionalFormatting>
  <conditionalFormatting sqref="BL119">
    <cfRule type="cellIs" dxfId="114" priority="492" operator="between">
      <formula>3</formula>
      <formula>16</formula>
    </cfRule>
  </conditionalFormatting>
  <conditionalFormatting sqref="AT119:AV119">
    <cfRule type="cellIs" dxfId="113" priority="493" operator="between">
      <formula>3</formula>
      <formula>16</formula>
    </cfRule>
  </conditionalFormatting>
  <conditionalFormatting sqref="AZ119:BB119">
    <cfRule type="cellIs" dxfId="112" priority="494" operator="between">
      <formula>3</formula>
      <formula>16</formula>
    </cfRule>
  </conditionalFormatting>
  <conditionalFormatting sqref="BF119:BH119">
    <cfRule type="cellIs" dxfId="111" priority="495" operator="between">
      <formula>3</formula>
      <formula>16</formula>
    </cfRule>
  </conditionalFormatting>
  <conditionalFormatting sqref="V119:X119 AB119:AD119 AH119:AJ119 AN119:AP119 AT119:AV119 AZ119:BB119 BF119:BH119 BL119:BN119">
    <cfRule type="cellIs" dxfId="110" priority="496" operator="equal">
      <formula>"C"</formula>
    </cfRule>
  </conditionalFormatting>
  <conditionalFormatting sqref="AZ57:BB57">
    <cfRule type="cellIs" dxfId="109" priority="497" operator="between">
      <formula>3</formula>
      <formula>16</formula>
    </cfRule>
  </conditionalFormatting>
  <conditionalFormatting sqref="AZ57:BB57">
    <cfRule type="cellIs" dxfId="108" priority="498" operator="equal">
      <formula>"C"</formula>
    </cfRule>
  </conditionalFormatting>
  <conditionalFormatting sqref="BF57:BH57">
    <cfRule type="cellIs" dxfId="107" priority="499" operator="between">
      <formula>3</formula>
      <formula>16</formula>
    </cfRule>
  </conditionalFormatting>
  <conditionalFormatting sqref="BF57:BH57">
    <cfRule type="cellIs" dxfId="106" priority="500" operator="equal">
      <formula>"C"</formula>
    </cfRule>
  </conditionalFormatting>
  <conditionalFormatting sqref="BL57:BN57">
    <cfRule type="cellIs" dxfId="105" priority="501" operator="between">
      <formula>3</formula>
      <formula>16</formula>
    </cfRule>
  </conditionalFormatting>
  <conditionalFormatting sqref="BL57:BN57">
    <cfRule type="cellIs" dxfId="104" priority="502" operator="equal">
      <formula>"C"</formula>
    </cfRule>
  </conditionalFormatting>
  <conditionalFormatting sqref="V65:X65">
    <cfRule type="cellIs" dxfId="103" priority="503" operator="between">
      <formula>3</formula>
      <formula>30</formula>
    </cfRule>
  </conditionalFormatting>
  <conditionalFormatting sqref="V65:X65">
    <cfRule type="cellIs" dxfId="102" priority="504" operator="equal">
      <formula>"C"</formula>
    </cfRule>
  </conditionalFormatting>
  <conditionalFormatting sqref="AB65:AD65">
    <cfRule type="cellIs" dxfId="101" priority="505" operator="between">
      <formula>3</formula>
      <formula>16</formula>
    </cfRule>
  </conditionalFormatting>
  <conditionalFormatting sqref="AB65:AD65">
    <cfRule type="cellIs" dxfId="100" priority="506" operator="equal">
      <formula>"C"</formula>
    </cfRule>
  </conditionalFormatting>
  <pageMargins left="0.7" right="0.7" top="0.75" bottom="0.75" header="0" footer="0"/>
  <pageSetup orientation="landscape"/>
  <rowBreaks count="13" manualBreakCount="13">
    <brk id="199" man="1"/>
    <brk id="295" man="1"/>
    <brk id="105" man="1"/>
    <brk id="139" man="1"/>
    <brk id="43" man="1"/>
    <brk id="85" man="1"/>
    <brk id="342" man="1"/>
    <brk id="247" man="1"/>
    <brk id="343" man="1"/>
    <brk id="24" man="1"/>
    <brk id="123" man="1"/>
    <brk id="158" man="1"/>
    <brk id="6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Sheet1!$B$4:$B$13</xm:f>
          </x14:formula1>
          <xm:sqref>P166:P173 U166:U173 Z166:Z173 AZ166:AZ173 BF166:BF173 BK166:BK173</xm:sqref>
        </x14:dataValidation>
        <x14:dataValidation type="list" allowBlank="1" showErrorMessage="1" xr:uid="{00000000-0002-0000-0000-000001000000}">
          <x14:formula1>
            <xm:f>Sheet1!$A$4:$A$15</xm:f>
          </x14:formula1>
          <xm:sqref>AP166:AP173</xm:sqref>
        </x14:dataValidation>
        <x14:dataValidation type="list" allowBlank="1" showErrorMessage="1" xr:uid="{00000000-0002-0000-0000-000002000000}">
          <x14:formula1>
            <xm:f>Sheet1!$B$4:$B$7</xm:f>
          </x14:formula1>
          <xm:sqref>V45 AB45 AH45 AN45 AT45 AZ45 BF45 BL45 BO45</xm:sqref>
        </x14:dataValidation>
        <x14:dataValidation type="list" allowBlank="1" showErrorMessage="1" xr:uid="{00000000-0002-0000-0000-000003000000}">
          <x14:formula1>
            <xm:f>Sheet1!$D$4:$D$12</xm:f>
          </x14:formula1>
          <xm:sqref>AG166</xm:sqref>
        </x14:dataValidation>
        <x14:dataValidation type="list" allowBlank="1" showErrorMessage="1" xr:uid="{00000000-0002-0000-0000-000004000000}">
          <x14:formula1>
            <xm:f>Sheet1!$C$4:$C$7</xm:f>
          </x14:formula1>
          <xm:sqref>V125 AB125 AH125 AN125 AT125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A223"/>
  <sheetViews>
    <sheetView workbookViewId="0"/>
  </sheetViews>
  <sheetFormatPr defaultColWidth="14.44140625" defaultRowHeight="15" customHeight="1" outlineLevelRow="1"/>
  <cols>
    <col min="1" max="1" width="17.88671875" customWidth="1"/>
    <col min="2" max="2" width="13.5546875" customWidth="1"/>
    <col min="3" max="3" width="33.88671875" customWidth="1"/>
    <col min="4" max="4" width="11.33203125" customWidth="1"/>
    <col min="5" max="6" width="14.6640625" customWidth="1"/>
    <col min="7" max="7" width="11" customWidth="1"/>
    <col min="8" max="8" width="13.109375" customWidth="1"/>
    <col min="9" max="9" width="21.33203125" customWidth="1"/>
    <col min="10" max="10" width="19.5546875" customWidth="1"/>
    <col min="11" max="11" width="7.88671875" customWidth="1"/>
    <col min="12" max="14" width="24.33203125" customWidth="1"/>
    <col min="15" max="15" width="12.44140625" customWidth="1"/>
    <col min="16" max="16" width="11" customWidth="1"/>
    <col min="17" max="17" width="13.44140625" customWidth="1"/>
    <col min="18" max="18" width="15.33203125" customWidth="1"/>
    <col min="19" max="19" width="12.33203125" customWidth="1"/>
    <col min="20" max="20" width="15.88671875" customWidth="1"/>
    <col min="21" max="21" width="21.109375" customWidth="1"/>
    <col min="22" max="23" width="15.44140625" customWidth="1"/>
    <col min="24" max="24" width="20.6640625" customWidth="1"/>
    <col min="25" max="25" width="13.6640625" customWidth="1"/>
    <col min="26" max="26" width="15.44140625" customWidth="1"/>
    <col min="27" max="27" width="17" customWidth="1"/>
    <col min="28" max="29" width="13.6640625" customWidth="1"/>
    <col min="30" max="30" width="16.88671875" customWidth="1"/>
    <col min="31" max="31" width="12.109375" customWidth="1"/>
    <col min="32" max="32" width="8.6640625" customWidth="1"/>
    <col min="33" max="33" width="11.88671875" customWidth="1"/>
    <col min="34" max="35" width="15.44140625" customWidth="1"/>
    <col min="36" max="36" width="22.5546875" customWidth="1"/>
    <col min="37" max="37" width="10.33203125" customWidth="1"/>
    <col min="38" max="38" width="8.6640625" customWidth="1"/>
    <col min="39" max="39" width="12" customWidth="1"/>
    <col min="40" max="41" width="14.6640625" customWidth="1"/>
    <col min="42" max="42" width="16.109375" customWidth="1"/>
    <col min="43" max="43" width="10.44140625" customWidth="1"/>
    <col min="44" max="44" width="8.6640625" customWidth="1"/>
    <col min="45" max="45" width="14.5546875" customWidth="1"/>
    <col min="46" max="47" width="16.44140625" customWidth="1"/>
    <col min="48" max="48" width="18.88671875" customWidth="1"/>
    <col min="49" max="49" width="10.88671875" customWidth="1"/>
    <col min="50" max="50" width="8.6640625" customWidth="1"/>
    <col min="51" max="51" width="14.6640625" customWidth="1"/>
    <col min="52" max="52" width="12" customWidth="1"/>
    <col min="53" max="53" width="17" customWidth="1"/>
    <col min="54" max="79" width="8.6640625" customWidth="1"/>
  </cols>
  <sheetData>
    <row r="1" spans="1:79" ht="14.4">
      <c r="A1" s="92">
        <v>44105</v>
      </c>
      <c r="B1" s="92"/>
      <c r="C1" s="93">
        <f t="shared" ref="C1:C9" si="0">COUNTIFS($B$21:$B$135,"&gt;="&amp;A1,$B$21:$B$135,"&lt;="&amp;D1)</f>
        <v>0</v>
      </c>
      <c r="D1" s="94">
        <v>44135</v>
      </c>
      <c r="E1" s="95"/>
    </row>
    <row r="2" spans="1:79" ht="14.4">
      <c r="A2" s="92">
        <v>44136</v>
      </c>
      <c r="B2" s="92"/>
      <c r="C2" s="96">
        <f t="shared" si="0"/>
        <v>0</v>
      </c>
      <c r="D2" s="94">
        <v>44165</v>
      </c>
      <c r="E2" s="97"/>
    </row>
    <row r="3" spans="1:79" ht="14.4">
      <c r="A3" s="98">
        <v>44166</v>
      </c>
      <c r="B3" s="98"/>
      <c r="C3" s="99">
        <f t="shared" si="0"/>
        <v>0</v>
      </c>
      <c r="D3" s="98">
        <v>44196</v>
      </c>
      <c r="E3" s="100"/>
    </row>
    <row r="4" spans="1:79" ht="14.4">
      <c r="A4" s="92">
        <v>44197</v>
      </c>
      <c r="B4" s="92"/>
      <c r="C4" s="101">
        <f t="shared" si="0"/>
        <v>0</v>
      </c>
      <c r="D4" s="94">
        <v>44227</v>
      </c>
      <c r="E4" s="102"/>
    </row>
    <row r="5" spans="1:79" ht="14.4">
      <c r="A5" s="92">
        <v>44228</v>
      </c>
      <c r="B5" s="92"/>
      <c r="C5" s="103">
        <f t="shared" si="0"/>
        <v>0</v>
      </c>
      <c r="D5" s="94">
        <v>44255</v>
      </c>
      <c r="E5" s="104"/>
    </row>
    <row r="6" spans="1:79" ht="14.4">
      <c r="A6" s="92">
        <v>44256</v>
      </c>
      <c r="B6" s="92"/>
      <c r="C6" s="105">
        <f t="shared" si="0"/>
        <v>0</v>
      </c>
      <c r="D6" s="94">
        <v>44286</v>
      </c>
      <c r="E6" s="106"/>
    </row>
    <row r="7" spans="1:79" ht="14.4">
      <c r="A7" s="92">
        <v>44287</v>
      </c>
      <c r="B7" s="92"/>
      <c r="C7" s="107">
        <f t="shared" si="0"/>
        <v>0</v>
      </c>
      <c r="D7" s="94">
        <v>44316</v>
      </c>
      <c r="E7" s="108"/>
    </row>
    <row r="8" spans="1:79" ht="14.4">
      <c r="A8" s="92">
        <v>44317</v>
      </c>
      <c r="B8" s="92"/>
      <c r="C8" s="109">
        <f t="shared" si="0"/>
        <v>0</v>
      </c>
      <c r="D8" s="94">
        <v>44347</v>
      </c>
      <c r="E8" s="110"/>
    </row>
    <row r="9" spans="1:79" ht="14.4">
      <c r="A9" s="92">
        <v>44348</v>
      </c>
      <c r="B9" s="92"/>
      <c r="C9" s="111">
        <f t="shared" si="0"/>
        <v>0</v>
      </c>
      <c r="D9" s="94">
        <v>44377</v>
      </c>
    </row>
    <row r="15" spans="1:79" ht="14.4" hidden="1"/>
    <row r="16" spans="1:79" ht="102" customHeight="1">
      <c r="A16" s="112" t="s">
        <v>210</v>
      </c>
      <c r="B16" s="112" t="s">
        <v>211</v>
      </c>
      <c r="C16" s="112" t="s">
        <v>212</v>
      </c>
      <c r="D16" s="112" t="s">
        <v>213</v>
      </c>
      <c r="E16" s="112" t="s">
        <v>214</v>
      </c>
      <c r="F16" s="112" t="s">
        <v>215</v>
      </c>
      <c r="G16" s="112" t="s">
        <v>216</v>
      </c>
      <c r="H16" s="112" t="s">
        <v>217</v>
      </c>
      <c r="I16" s="112" t="s">
        <v>218</v>
      </c>
      <c r="J16" s="112" t="s">
        <v>219</v>
      </c>
      <c r="K16" s="112" t="s">
        <v>220</v>
      </c>
      <c r="L16" s="112" t="s">
        <v>221</v>
      </c>
      <c r="M16" s="112" t="s">
        <v>222</v>
      </c>
      <c r="N16" s="113" t="s">
        <v>223</v>
      </c>
      <c r="O16" s="112" t="s">
        <v>224</v>
      </c>
      <c r="P16" s="112" t="s">
        <v>225</v>
      </c>
      <c r="Q16" s="112" t="s">
        <v>226</v>
      </c>
      <c r="R16" s="112" t="s">
        <v>227</v>
      </c>
      <c r="S16" s="112" t="s">
        <v>228</v>
      </c>
      <c r="T16" s="112" t="s">
        <v>229</v>
      </c>
      <c r="U16" s="112" t="s">
        <v>230</v>
      </c>
      <c r="V16" s="446" t="s">
        <v>37</v>
      </c>
      <c r="W16" s="248"/>
      <c r="X16" s="248"/>
      <c r="Y16" s="248"/>
      <c r="Z16" s="248"/>
      <c r="AA16" s="447"/>
      <c r="AB16" s="445" t="s">
        <v>38</v>
      </c>
      <c r="AC16" s="201"/>
      <c r="AD16" s="201"/>
      <c r="AE16" s="201"/>
      <c r="AF16" s="201"/>
      <c r="AG16" s="201"/>
      <c r="AH16" s="446" t="s">
        <v>39</v>
      </c>
      <c r="AI16" s="248"/>
      <c r="AJ16" s="248"/>
      <c r="AK16" s="248"/>
      <c r="AL16" s="248"/>
      <c r="AM16" s="447"/>
      <c r="AN16" s="445" t="s">
        <v>40</v>
      </c>
      <c r="AO16" s="201"/>
      <c r="AP16" s="201"/>
      <c r="AQ16" s="201"/>
      <c r="AR16" s="201"/>
      <c r="AS16" s="201"/>
      <c r="AT16" s="446" t="s">
        <v>41</v>
      </c>
      <c r="AU16" s="248"/>
      <c r="AV16" s="248"/>
      <c r="AW16" s="248"/>
      <c r="AX16" s="248"/>
      <c r="AY16" s="447"/>
      <c r="AZ16" s="445" t="s">
        <v>42</v>
      </c>
      <c r="BA16" s="201"/>
      <c r="BB16" s="201"/>
      <c r="BC16" s="201"/>
      <c r="BD16" s="201"/>
      <c r="BE16" s="446" t="s">
        <v>43</v>
      </c>
      <c r="BF16" s="248"/>
      <c r="BG16" s="248"/>
      <c r="BH16" s="248"/>
      <c r="BI16" s="447"/>
      <c r="BJ16" s="445" t="s">
        <v>44</v>
      </c>
      <c r="BK16" s="201"/>
      <c r="BL16" s="201"/>
      <c r="BM16" s="201"/>
      <c r="BN16" s="201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</row>
    <row r="17" spans="1:79" ht="42">
      <c r="A17" s="115">
        <v>1</v>
      </c>
      <c r="B17" s="115"/>
      <c r="C17" s="116" t="s">
        <v>231</v>
      </c>
      <c r="D17" s="117"/>
      <c r="E17" s="118"/>
      <c r="F17" s="116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9" t="s">
        <v>142</v>
      </c>
      <c r="W17" s="120" t="s">
        <v>232</v>
      </c>
      <c r="X17" s="119" t="s">
        <v>140</v>
      </c>
      <c r="Y17" s="119" t="s">
        <v>233</v>
      </c>
      <c r="Z17" s="119" t="s">
        <v>234</v>
      </c>
      <c r="AA17" s="119" t="s">
        <v>235</v>
      </c>
      <c r="AB17" s="119" t="s">
        <v>142</v>
      </c>
      <c r="AC17" s="120" t="s">
        <v>232</v>
      </c>
      <c r="AD17" s="119" t="s">
        <v>140</v>
      </c>
      <c r="AE17" s="119" t="s">
        <v>233</v>
      </c>
      <c r="AF17" s="119" t="s">
        <v>234</v>
      </c>
      <c r="AG17" s="119" t="s">
        <v>235</v>
      </c>
      <c r="AH17" s="119" t="s">
        <v>142</v>
      </c>
      <c r="AI17" s="120" t="s">
        <v>232</v>
      </c>
      <c r="AJ17" s="119" t="s">
        <v>140</v>
      </c>
      <c r="AK17" s="119" t="s">
        <v>233</v>
      </c>
      <c r="AL17" s="119" t="s">
        <v>234</v>
      </c>
      <c r="AM17" s="119" t="s">
        <v>235</v>
      </c>
      <c r="AN17" s="119" t="s">
        <v>142</v>
      </c>
      <c r="AO17" s="120" t="s">
        <v>232</v>
      </c>
      <c r="AP17" s="119" t="s">
        <v>140</v>
      </c>
      <c r="AQ17" s="119" t="s">
        <v>233</v>
      </c>
      <c r="AR17" s="119" t="s">
        <v>234</v>
      </c>
      <c r="AS17" s="119" t="s">
        <v>235</v>
      </c>
      <c r="AT17" s="119" t="s">
        <v>142</v>
      </c>
      <c r="AU17" s="120" t="s">
        <v>232</v>
      </c>
      <c r="AV17" s="119" t="s">
        <v>140</v>
      </c>
      <c r="AW17" s="119" t="s">
        <v>233</v>
      </c>
      <c r="AX17" s="119" t="s">
        <v>234</v>
      </c>
      <c r="AY17" s="119" t="s">
        <v>235</v>
      </c>
      <c r="AZ17" s="119" t="s">
        <v>142</v>
      </c>
      <c r="BA17" s="119" t="s">
        <v>140</v>
      </c>
      <c r="BB17" s="119" t="s">
        <v>233</v>
      </c>
      <c r="BC17" s="119" t="s">
        <v>234</v>
      </c>
      <c r="BD17" s="119" t="s">
        <v>235</v>
      </c>
      <c r="BE17" s="119" t="s">
        <v>142</v>
      </c>
      <c r="BF17" s="119" t="s">
        <v>140</v>
      </c>
      <c r="BG17" s="119" t="s">
        <v>233</v>
      </c>
      <c r="BH17" s="119" t="s">
        <v>234</v>
      </c>
      <c r="BI17" s="119" t="s">
        <v>235</v>
      </c>
      <c r="BJ17" s="119" t="s">
        <v>142</v>
      </c>
      <c r="BK17" s="119" t="s">
        <v>140</v>
      </c>
      <c r="BL17" s="119" t="s">
        <v>233</v>
      </c>
      <c r="BM17" s="119" t="s">
        <v>234</v>
      </c>
      <c r="BN17" s="119" t="s">
        <v>235</v>
      </c>
    </row>
    <row r="18" spans="1:79" ht="14.4">
      <c r="A18" s="121"/>
      <c r="B18" s="121"/>
      <c r="C18" s="122"/>
      <c r="D18" s="123"/>
      <c r="E18" s="124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</row>
    <row r="19" spans="1:79" ht="14.4">
      <c r="A19" s="121"/>
      <c r="B19" s="121"/>
      <c r="C19" s="122"/>
      <c r="D19" s="123"/>
      <c r="E19" s="124"/>
      <c r="F19" s="122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</row>
    <row r="20" spans="1:79" ht="14.4" outlineLevel="1">
      <c r="A20" s="125">
        <v>1877</v>
      </c>
      <c r="B20" s="126">
        <f>E20-240</f>
        <v>44875</v>
      </c>
      <c r="C20" s="127" t="s">
        <v>236</v>
      </c>
      <c r="D20" s="128" t="s">
        <v>237</v>
      </c>
      <c r="E20" s="129">
        <v>45115</v>
      </c>
      <c r="F20" s="127" t="s">
        <v>238</v>
      </c>
      <c r="G20" s="128" t="s">
        <v>239</v>
      </c>
      <c r="H20" s="128" t="str">
        <f>IF(MID(G20,1,3)="Nor","National TAB",IF(MID(G20,1,3)="Atl","National TAB",IF(MID(G20,1,3)="Mid","National TAB",IF(MID(G20,4,4)="thea","National TAB","Melink"))))</f>
        <v>National TAB</v>
      </c>
      <c r="I20" s="128" t="s">
        <v>240</v>
      </c>
      <c r="J20" s="128" t="s">
        <v>241</v>
      </c>
      <c r="K20" s="128" t="s">
        <v>242</v>
      </c>
      <c r="L20" s="128" t="s">
        <v>243</v>
      </c>
      <c r="M20" s="128" t="s">
        <v>244</v>
      </c>
      <c r="N20" s="128"/>
      <c r="O20" s="128" t="s">
        <v>245</v>
      </c>
      <c r="P20" s="128" t="s">
        <v>246</v>
      </c>
      <c r="Q20" s="128" t="s">
        <v>247</v>
      </c>
      <c r="R20" s="128" t="s">
        <v>248</v>
      </c>
      <c r="S20" s="128" t="s">
        <v>249</v>
      </c>
      <c r="T20" s="130" t="s">
        <v>250</v>
      </c>
      <c r="U20" s="131" t="s">
        <v>251</v>
      </c>
      <c r="V20" s="76" t="s">
        <v>252</v>
      </c>
      <c r="W20" s="76"/>
      <c r="X20" s="76" t="s">
        <v>253</v>
      </c>
      <c r="Y20" s="98">
        <v>43647</v>
      </c>
      <c r="Z20" s="132">
        <f ca="1">(TODAY()-Y20)/365</f>
        <v>3.6876712328767125</v>
      </c>
      <c r="AA20" s="133" t="str">
        <f>IF(ISBLANK(V20),"NODATA",IF(MID(X20,1,2)="RN","AAON",IF(LEN(X20)&gt;15,"WeatherMaker",IF(VALUE(MID(V20,3,2))&gt;9,"ENER",IF(VALUE(MID(V20,3,2))&lt;10,"L-SER")))))</f>
        <v>ENER</v>
      </c>
      <c r="AB20" s="77" t="s">
        <v>254</v>
      </c>
      <c r="AC20" s="77"/>
      <c r="AD20" s="77" t="s">
        <v>255</v>
      </c>
      <c r="AE20" s="98">
        <v>43647</v>
      </c>
      <c r="AF20" s="132">
        <f ca="1">(TODAY()-AE20)/365</f>
        <v>3.6876712328767125</v>
      </c>
      <c r="AG20" s="133" t="str">
        <f>IF(ISBLANK(AB20),"NODATA",IF(MID(AD20,1,2)="RN","AAON",IF(LEN(AD20)&gt;15,"WeatherMaker",IF(VALUE(MID(AB20,3,2))&gt;9,"ENER",IF(VALUE(MID(AB20,3,2))&lt;10,"L-SER")))))</f>
        <v>ENER</v>
      </c>
      <c r="AH20" s="76" t="s">
        <v>256</v>
      </c>
      <c r="AI20" s="76"/>
      <c r="AJ20" s="76" t="s">
        <v>255</v>
      </c>
      <c r="AK20" s="98">
        <v>43926</v>
      </c>
      <c r="AL20" s="134">
        <f ca="1">(TODAY()-AK20)/365</f>
        <v>2.9232876712328766</v>
      </c>
      <c r="AM20" s="133" t="str">
        <f>IF(ISBLANK(AH20),"NODATA",IF(LEN(AJ20)&gt;15,"WeatherMaker",IF(VALUE(MID(AH20,3,2))&gt;9,"ENER",IF(VALUE(MID(AH20,3,2))&lt;10,"L-SER"))))</f>
        <v>ENER</v>
      </c>
      <c r="AN20" s="135" t="s">
        <v>257</v>
      </c>
      <c r="AP20" s="135" t="s">
        <v>258</v>
      </c>
      <c r="AQ20" s="98">
        <v>38534</v>
      </c>
      <c r="AR20" s="132">
        <f ca="1">(TODAY()-AQ20)/365</f>
        <v>17.695890410958903</v>
      </c>
      <c r="AS20" s="133" t="str">
        <f>IF(ISBLANK(AN20),"NODATA",IF(LEN(AP20)&gt;15,"WeatherMaker",IF(VALUE(MID(AN20,3,2))&gt;9,"ENER",IF(VALUE(MID(AN20,3,2))&lt;10,"L-SER"))))</f>
        <v>L-SER</v>
      </c>
      <c r="AT20" s="135" t="s">
        <v>259</v>
      </c>
      <c r="AV20" s="135" t="s">
        <v>260</v>
      </c>
      <c r="AW20" s="98">
        <v>43647</v>
      </c>
      <c r="AX20" s="132">
        <f ca="1">(TODAY()-AW20)/365</f>
        <v>3.6876712328767125</v>
      </c>
      <c r="AY20" s="133" t="str">
        <f>IF(ISBLANK(AT20),"NODATA",IF(LEN(AV20)&gt;15,"WeatherMaker",IF(VALUE(MID(AT20,3,2))&gt;9,"ENER",IF(VALUE(MID(AT20,3,2))&lt;10,"L-SER"))))</f>
        <v>ENER</v>
      </c>
      <c r="BC20" s="98"/>
      <c r="BD20" s="132"/>
      <c r="BE20" s="133"/>
      <c r="BF20" s="128"/>
      <c r="BG20" s="128"/>
      <c r="BH20" s="76"/>
      <c r="BI20" s="76"/>
      <c r="BJ20" s="98"/>
      <c r="BK20" s="132"/>
      <c r="BL20" s="133"/>
      <c r="BM20" s="77"/>
      <c r="BN20" s="77"/>
      <c r="BO20" s="98"/>
      <c r="BP20" s="132"/>
      <c r="BQ20" s="133"/>
      <c r="BR20" s="76"/>
      <c r="BS20" s="76"/>
      <c r="BT20" s="98"/>
      <c r="BU20" s="134"/>
      <c r="BV20" s="133"/>
      <c r="BY20" s="98"/>
      <c r="BZ20" s="132"/>
      <c r="CA20" s="133"/>
    </row>
    <row r="21" spans="1:79" ht="15.75" customHeight="1" outlineLevel="1">
      <c r="A21" s="125"/>
      <c r="B21" s="126"/>
      <c r="C21" s="127"/>
      <c r="D21" s="128"/>
      <c r="E21" s="129"/>
      <c r="F21" s="127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28"/>
      <c r="V21" s="136"/>
      <c r="W21" s="136"/>
      <c r="X21" s="136"/>
      <c r="Y21" s="98"/>
      <c r="Z21" s="132"/>
      <c r="AA21" s="133"/>
      <c r="AB21" s="137"/>
      <c r="AC21" s="137"/>
      <c r="AD21" s="137"/>
      <c r="AE21" s="98"/>
      <c r="AF21" s="132"/>
      <c r="AG21" s="133"/>
      <c r="AH21" s="136"/>
      <c r="AI21" s="136"/>
      <c r="AJ21" s="136"/>
      <c r="AK21" s="98"/>
      <c r="AL21" s="134"/>
      <c r="AM21" s="133"/>
      <c r="AN21" s="137"/>
      <c r="AO21" s="137"/>
      <c r="AP21" s="137"/>
      <c r="AQ21" s="98"/>
      <c r="AR21" s="132"/>
      <c r="AS21" s="133"/>
      <c r="AT21" s="138"/>
      <c r="AU21" s="138"/>
      <c r="AV21" s="137"/>
      <c r="AW21" s="98"/>
      <c r="AX21" s="132"/>
      <c r="AY21" s="133"/>
    </row>
    <row r="22" spans="1:79" ht="15.75" customHeight="1" outlineLevel="1">
      <c r="A22" s="125"/>
      <c r="B22" s="126"/>
      <c r="C22" s="122"/>
      <c r="D22" s="128"/>
      <c r="E22" s="129"/>
      <c r="F22" s="127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Y22" s="98"/>
      <c r="Z22" s="132"/>
      <c r="AA22" s="133"/>
      <c r="AE22" s="98"/>
      <c r="AF22" s="132"/>
      <c r="AG22" s="133"/>
      <c r="AH22" s="137"/>
      <c r="AI22" s="137"/>
      <c r="AJ22" s="137"/>
      <c r="AK22" s="98"/>
      <c r="AL22" s="134"/>
      <c r="AM22" s="133"/>
      <c r="AN22" s="137"/>
      <c r="AO22" s="137"/>
      <c r="AP22" s="137"/>
      <c r="AQ22" s="98"/>
      <c r="AR22" s="132"/>
      <c r="AS22" s="133"/>
      <c r="AT22" s="76"/>
      <c r="AU22" s="76"/>
      <c r="AV22" s="139"/>
      <c r="AW22" s="98"/>
      <c r="AX22" s="132"/>
      <c r="AY22" s="133"/>
      <c r="BA22" s="77"/>
      <c r="BB22" s="77"/>
      <c r="BC22" s="77"/>
      <c r="BD22" s="77"/>
    </row>
    <row r="23" spans="1:79" ht="15.75" customHeight="1" outlineLevel="1">
      <c r="A23" s="125"/>
      <c r="B23" s="126"/>
      <c r="C23" s="127"/>
      <c r="D23" s="128"/>
      <c r="E23" s="129"/>
      <c r="F23" s="127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31"/>
      <c r="V23" s="76"/>
      <c r="W23" s="76"/>
      <c r="X23" s="139"/>
      <c r="Y23" s="140"/>
      <c r="AN23" s="77"/>
      <c r="AO23" s="77"/>
      <c r="AP23" s="77"/>
      <c r="AQ23" s="98"/>
      <c r="AZ23" s="135" t="s">
        <v>261</v>
      </c>
      <c r="BA23" s="135" t="s">
        <v>262</v>
      </c>
      <c r="BB23" s="98">
        <v>41821</v>
      </c>
    </row>
    <row r="24" spans="1:79" ht="15.75" customHeight="1" outlineLevel="1">
      <c r="A24" s="125"/>
      <c r="B24" s="126"/>
      <c r="C24" s="127"/>
      <c r="D24" s="128"/>
      <c r="E24" s="129"/>
      <c r="F24" s="127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31"/>
    </row>
    <row r="25" spans="1:79" ht="15.75" customHeight="1" outlineLevel="1">
      <c r="A25" s="125"/>
      <c r="B25" s="126"/>
      <c r="C25" s="127"/>
      <c r="D25" s="128"/>
      <c r="E25" s="129"/>
      <c r="F25" s="127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31"/>
    </row>
    <row r="26" spans="1:79" ht="15.75" customHeight="1" outlineLevel="1">
      <c r="A26" s="125"/>
      <c r="B26" s="126"/>
      <c r="C26" s="127"/>
      <c r="D26" s="128"/>
      <c r="E26" s="129"/>
      <c r="F26" s="127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</row>
    <row r="27" spans="1:79" ht="15" customHeight="1" outlineLevel="1">
      <c r="A27" s="125"/>
      <c r="B27" s="126"/>
      <c r="C27" s="127"/>
      <c r="D27" s="128"/>
      <c r="E27" s="129"/>
      <c r="F27" s="127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</row>
    <row r="28" spans="1:79" ht="15.75" customHeight="1" outlineLevel="1">
      <c r="A28" s="125"/>
      <c r="B28" s="126"/>
      <c r="C28" s="127"/>
      <c r="D28" s="128"/>
      <c r="E28" s="129"/>
      <c r="F28" s="127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</row>
    <row r="29" spans="1:79" ht="15.75" customHeight="1" outlineLevel="1">
      <c r="A29" s="125"/>
      <c r="B29" s="126"/>
      <c r="C29" s="127"/>
      <c r="D29" s="128"/>
      <c r="E29" s="129"/>
      <c r="F29" s="127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79" ht="15.75" customHeight="1" outlineLevel="1">
      <c r="A30" s="125"/>
      <c r="B30" s="126"/>
      <c r="C30" s="127"/>
      <c r="D30" s="128"/>
      <c r="E30" s="129"/>
      <c r="F30" s="127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31"/>
    </row>
    <row r="31" spans="1:79" ht="15.75" customHeight="1" outlineLevel="1">
      <c r="A31" s="125"/>
      <c r="B31" s="126"/>
      <c r="C31" s="127"/>
      <c r="D31" s="128"/>
      <c r="E31" s="129"/>
      <c r="F31" s="127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1:79" ht="15.75" customHeight="1" outlineLevel="1">
      <c r="A32" s="125"/>
      <c r="B32" s="126"/>
      <c r="C32" s="127"/>
      <c r="D32" s="128"/>
      <c r="E32" s="129"/>
      <c r="F32" s="127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31"/>
    </row>
    <row r="33" spans="1:31" ht="15.75" customHeight="1" outlineLevel="1">
      <c r="A33" s="125"/>
      <c r="B33" s="126"/>
      <c r="C33" s="127"/>
      <c r="D33" s="128"/>
      <c r="E33" s="129"/>
      <c r="F33" s="127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31"/>
      <c r="V33" s="141"/>
      <c r="W33" s="141"/>
      <c r="X33" s="141"/>
      <c r="Y33" s="141"/>
      <c r="Z33" s="141"/>
      <c r="AA33" s="141"/>
      <c r="AB33" s="142"/>
      <c r="AC33" s="142"/>
      <c r="AD33" s="143"/>
      <c r="AE33" s="144"/>
    </row>
    <row r="34" spans="1:31" ht="15.75" customHeight="1" outlineLevel="1">
      <c r="A34" s="125"/>
      <c r="B34" s="126"/>
      <c r="C34" s="127"/>
      <c r="D34" s="128"/>
      <c r="E34" s="129"/>
      <c r="F34" s="127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41"/>
      <c r="W34" s="141"/>
      <c r="X34" s="141"/>
      <c r="Y34" s="141"/>
      <c r="Z34" s="141"/>
      <c r="AA34" s="141"/>
      <c r="AB34" s="142"/>
      <c r="AC34" s="142"/>
      <c r="AD34" s="143"/>
      <c r="AE34" s="144"/>
    </row>
    <row r="35" spans="1:31" ht="15.75" customHeight="1" outlineLevel="1">
      <c r="A35" s="125"/>
      <c r="B35" s="126"/>
      <c r="C35" s="127"/>
      <c r="D35" s="128"/>
      <c r="E35" s="129"/>
      <c r="F35" s="127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31"/>
      <c r="V35" s="141"/>
      <c r="W35" s="141"/>
      <c r="X35" s="141"/>
      <c r="Y35" s="141"/>
      <c r="Z35" s="141"/>
      <c r="AA35" s="141"/>
      <c r="AB35" s="142"/>
      <c r="AC35" s="142"/>
      <c r="AD35" s="143"/>
      <c r="AE35" s="144"/>
    </row>
    <row r="36" spans="1:31" ht="15.75" customHeight="1" outlineLevel="1">
      <c r="A36" s="125"/>
      <c r="B36" s="126"/>
      <c r="C36" s="127"/>
      <c r="D36" s="128"/>
      <c r="E36" s="126"/>
      <c r="F36" s="127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31"/>
      <c r="V36" s="141"/>
      <c r="W36" s="141"/>
      <c r="X36" s="141"/>
      <c r="Y36" s="141"/>
      <c r="Z36" s="141"/>
      <c r="AA36" s="141"/>
      <c r="AB36" s="142"/>
      <c r="AC36" s="142"/>
      <c r="AD36" s="143"/>
      <c r="AE36" s="144"/>
    </row>
    <row r="37" spans="1:31" ht="15.75" customHeight="1" outlineLevel="1">
      <c r="A37" s="125"/>
      <c r="B37" s="126"/>
      <c r="C37" s="127"/>
      <c r="D37" s="128"/>
      <c r="E37" s="129"/>
      <c r="F37" s="127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31"/>
      <c r="V37" s="141"/>
      <c r="W37" s="141"/>
      <c r="X37" s="141"/>
      <c r="Y37" s="141"/>
      <c r="Z37" s="141"/>
      <c r="AA37" s="141"/>
      <c r="AB37" s="142"/>
      <c r="AC37" s="142"/>
      <c r="AD37" s="143"/>
      <c r="AE37" s="144"/>
    </row>
    <row r="38" spans="1:31" ht="15.75" customHeight="1" outlineLevel="1">
      <c r="A38" s="125"/>
      <c r="B38" s="126"/>
      <c r="C38" s="127"/>
      <c r="D38" s="128"/>
      <c r="E38" s="129"/>
      <c r="F38" s="127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41"/>
      <c r="W38" s="141"/>
      <c r="X38" s="141"/>
      <c r="Y38" s="141"/>
      <c r="Z38" s="141"/>
      <c r="AA38" s="141"/>
      <c r="AB38" s="142"/>
      <c r="AC38" s="142"/>
      <c r="AD38" s="143"/>
      <c r="AE38" s="144"/>
    </row>
    <row r="39" spans="1:31" ht="15.75" customHeight="1" outlineLevel="1">
      <c r="A39" s="125"/>
      <c r="B39" s="126"/>
      <c r="C39" s="127"/>
      <c r="D39" s="128"/>
      <c r="E39" s="129"/>
      <c r="F39" s="127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41"/>
      <c r="W39" s="141"/>
      <c r="X39" s="141"/>
      <c r="Y39" s="141"/>
      <c r="Z39" s="141"/>
      <c r="AA39" s="141"/>
      <c r="AB39" s="142"/>
      <c r="AC39" s="142"/>
      <c r="AD39" s="143"/>
      <c r="AE39" s="144"/>
    </row>
    <row r="40" spans="1:31" ht="15.75" customHeight="1" outlineLevel="1">
      <c r="A40" s="125"/>
      <c r="B40" s="126"/>
      <c r="C40" s="127"/>
      <c r="D40" s="128"/>
      <c r="E40" s="129"/>
      <c r="F40" s="127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31"/>
      <c r="V40" s="141"/>
      <c r="W40" s="141"/>
      <c r="X40" s="141"/>
      <c r="Y40" s="141"/>
      <c r="Z40" s="141"/>
      <c r="AA40" s="141"/>
      <c r="AB40" s="142"/>
      <c r="AC40" s="142"/>
      <c r="AD40" s="143"/>
      <c r="AE40" s="144"/>
    </row>
    <row r="41" spans="1:31" ht="15.75" customHeight="1" outlineLevel="1">
      <c r="A41" s="125"/>
      <c r="B41" s="126"/>
      <c r="C41" s="127"/>
      <c r="D41" s="128"/>
      <c r="E41" s="129"/>
      <c r="F41" s="127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31"/>
      <c r="V41" s="141"/>
      <c r="W41" s="141"/>
      <c r="X41" s="141"/>
      <c r="Y41" s="141"/>
      <c r="Z41" s="141"/>
      <c r="AA41" s="141"/>
      <c r="AB41" s="142"/>
      <c r="AC41" s="142"/>
      <c r="AD41" s="143"/>
      <c r="AE41" s="144"/>
    </row>
    <row r="42" spans="1:31" ht="15.75" customHeight="1" outlineLevel="1">
      <c r="A42" s="125"/>
      <c r="B42" s="126"/>
      <c r="C42" s="127"/>
      <c r="D42" s="128"/>
      <c r="E42" s="129"/>
      <c r="F42" s="127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31"/>
      <c r="V42" s="141"/>
      <c r="W42" s="141"/>
      <c r="X42" s="141"/>
      <c r="Y42" s="141"/>
      <c r="Z42" s="141"/>
      <c r="AA42" s="141"/>
      <c r="AB42" s="142"/>
      <c r="AC42" s="142"/>
      <c r="AD42" s="143"/>
      <c r="AE42" s="144"/>
    </row>
    <row r="43" spans="1:31" ht="15.75" customHeight="1" outlineLevel="1">
      <c r="A43" s="125"/>
      <c r="B43" s="126"/>
      <c r="C43" s="127"/>
      <c r="D43" s="128"/>
      <c r="E43" s="129"/>
      <c r="F43" s="127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41"/>
      <c r="W43" s="141"/>
      <c r="X43" s="141"/>
      <c r="Y43" s="141"/>
      <c r="Z43" s="141"/>
      <c r="AA43" s="141"/>
      <c r="AB43" s="142"/>
      <c r="AC43" s="142"/>
      <c r="AD43" s="143"/>
      <c r="AE43" s="144"/>
    </row>
    <row r="44" spans="1:31" ht="15.75" customHeight="1" outlineLevel="1">
      <c r="A44" s="125"/>
      <c r="B44" s="126"/>
      <c r="C44" s="127"/>
      <c r="D44" s="128"/>
      <c r="E44" s="129"/>
      <c r="F44" s="127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31"/>
      <c r="V44" s="141"/>
      <c r="W44" s="141"/>
      <c r="X44" s="141"/>
      <c r="Y44" s="141"/>
      <c r="Z44" s="141"/>
      <c r="AA44" s="141"/>
      <c r="AB44" s="142"/>
      <c r="AC44" s="142"/>
      <c r="AD44" s="143"/>
      <c r="AE44" s="144"/>
    </row>
    <row r="45" spans="1:31" ht="15.75" customHeight="1" outlineLevel="1">
      <c r="A45" s="125"/>
      <c r="B45" s="126"/>
      <c r="C45" s="127"/>
      <c r="D45" s="128"/>
      <c r="E45" s="129"/>
      <c r="F45" s="127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31"/>
      <c r="V45" s="141"/>
      <c r="W45" s="141"/>
      <c r="X45" s="141"/>
      <c r="Y45" s="141"/>
      <c r="Z45" s="141"/>
      <c r="AA45" s="141"/>
      <c r="AB45" s="142"/>
      <c r="AC45" s="142"/>
      <c r="AD45" s="143"/>
      <c r="AE45" s="144"/>
    </row>
    <row r="46" spans="1:31" ht="15.75" customHeight="1" outlineLevel="1">
      <c r="A46" s="125"/>
      <c r="B46" s="126"/>
      <c r="C46" s="127"/>
      <c r="D46" s="128"/>
      <c r="E46" s="129"/>
      <c r="F46" s="127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31"/>
      <c r="V46" s="141"/>
      <c r="W46" s="141"/>
      <c r="X46" s="141"/>
      <c r="Y46" s="141"/>
      <c r="Z46" s="141"/>
      <c r="AA46" s="141"/>
      <c r="AB46" s="142"/>
      <c r="AC46" s="142"/>
      <c r="AD46" s="143"/>
      <c r="AE46" s="144"/>
    </row>
    <row r="47" spans="1:31" ht="15.75" customHeight="1" outlineLevel="1">
      <c r="A47" s="125"/>
      <c r="B47" s="126"/>
      <c r="C47" s="127"/>
      <c r="D47" s="128"/>
      <c r="E47" s="129"/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41"/>
      <c r="W47" s="141"/>
      <c r="X47" s="141"/>
      <c r="Y47" s="141"/>
      <c r="Z47" s="141"/>
      <c r="AA47" s="141"/>
      <c r="AB47" s="142"/>
      <c r="AC47" s="142"/>
      <c r="AD47" s="143"/>
      <c r="AE47" s="144"/>
    </row>
    <row r="48" spans="1:31" ht="15.75" customHeight="1" outlineLevel="1">
      <c r="A48" s="125"/>
      <c r="B48" s="126"/>
      <c r="C48" s="127"/>
      <c r="D48" s="128"/>
      <c r="E48" s="129"/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1"/>
      <c r="V48" s="141"/>
      <c r="W48" s="141"/>
      <c r="X48" s="141"/>
      <c r="Y48" s="141"/>
      <c r="Z48" s="141"/>
      <c r="AA48" s="141"/>
      <c r="AB48" s="142"/>
      <c r="AC48" s="142"/>
      <c r="AD48" s="143"/>
      <c r="AE48" s="144"/>
    </row>
    <row r="49" spans="1:31" ht="15.75" customHeight="1" outlineLevel="1">
      <c r="A49" s="125"/>
      <c r="B49" s="126"/>
      <c r="C49" s="127"/>
      <c r="D49" s="128"/>
      <c r="E49" s="129"/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31"/>
      <c r="V49" s="141"/>
      <c r="W49" s="141"/>
      <c r="X49" s="141"/>
      <c r="Y49" s="141"/>
      <c r="Z49" s="141"/>
      <c r="AA49" s="141"/>
      <c r="AB49" s="142"/>
      <c r="AC49" s="142"/>
      <c r="AD49" s="143"/>
      <c r="AE49" s="144"/>
    </row>
    <row r="50" spans="1:31" ht="15.75" customHeight="1" outlineLevel="1">
      <c r="A50" s="125"/>
      <c r="B50" s="126"/>
      <c r="C50" s="127"/>
      <c r="D50" s="128"/>
      <c r="E50" s="129"/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41"/>
      <c r="W50" s="141"/>
      <c r="X50" s="141"/>
      <c r="Y50" s="141"/>
      <c r="Z50" s="141"/>
      <c r="AA50" s="141"/>
      <c r="AB50" s="142"/>
      <c r="AC50" s="142"/>
      <c r="AD50" s="143"/>
      <c r="AE50" s="144"/>
    </row>
    <row r="51" spans="1:31" ht="15.75" customHeight="1" outlineLevel="1">
      <c r="A51" s="125"/>
      <c r="B51" s="126"/>
      <c r="C51" s="127"/>
      <c r="D51" s="128"/>
      <c r="E51" s="129"/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31"/>
      <c r="V51" s="141"/>
      <c r="W51" s="141"/>
      <c r="X51" s="141"/>
      <c r="Y51" s="141"/>
      <c r="Z51" s="141"/>
      <c r="AA51" s="141"/>
      <c r="AB51" s="142"/>
      <c r="AC51" s="142"/>
      <c r="AD51" s="143"/>
      <c r="AE51" s="144"/>
    </row>
    <row r="52" spans="1:31" ht="15.75" customHeight="1" outlineLevel="1">
      <c r="A52" s="125"/>
      <c r="B52" s="126"/>
      <c r="C52" s="127"/>
      <c r="D52" s="128"/>
      <c r="E52" s="129"/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41"/>
      <c r="W52" s="141"/>
      <c r="X52" s="141"/>
      <c r="Y52" s="141"/>
      <c r="Z52" s="141"/>
      <c r="AA52" s="141"/>
      <c r="AB52" s="142"/>
      <c r="AC52" s="142"/>
      <c r="AD52" s="143"/>
      <c r="AE52" s="144"/>
    </row>
    <row r="53" spans="1:31" ht="15.75" customHeight="1" outlineLevel="1">
      <c r="A53" s="125"/>
      <c r="B53" s="126"/>
      <c r="C53" s="127"/>
      <c r="D53" s="128"/>
      <c r="E53" s="129"/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41"/>
      <c r="W53" s="141"/>
      <c r="X53" s="141"/>
      <c r="Y53" s="141"/>
      <c r="Z53" s="141"/>
      <c r="AA53" s="141"/>
      <c r="AB53" s="142"/>
      <c r="AC53" s="142"/>
      <c r="AD53" s="143"/>
      <c r="AE53" s="144"/>
    </row>
    <row r="54" spans="1:31" ht="15.75" customHeight="1" outlineLevel="1">
      <c r="A54" s="125"/>
      <c r="B54" s="126"/>
      <c r="C54" s="127"/>
      <c r="D54" s="128"/>
      <c r="E54" s="129"/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31"/>
      <c r="V54" s="141"/>
      <c r="W54" s="141"/>
      <c r="X54" s="141"/>
      <c r="Y54" s="141"/>
      <c r="Z54" s="141"/>
      <c r="AA54" s="141"/>
      <c r="AB54" s="142"/>
      <c r="AC54" s="142"/>
      <c r="AD54" s="143"/>
      <c r="AE54" s="144"/>
    </row>
    <row r="55" spans="1:31" ht="15.75" customHeight="1" outlineLevel="1">
      <c r="A55" s="125"/>
      <c r="B55" s="126"/>
      <c r="C55" s="127"/>
      <c r="D55" s="128"/>
      <c r="E55" s="129"/>
      <c r="F55" s="127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31"/>
      <c r="V55" s="141"/>
      <c r="W55" s="141"/>
      <c r="X55" s="141"/>
      <c r="Y55" s="141"/>
      <c r="Z55" s="141"/>
      <c r="AA55" s="141"/>
      <c r="AB55" s="142"/>
      <c r="AC55" s="142"/>
      <c r="AD55" s="143"/>
      <c r="AE55" s="144"/>
    </row>
    <row r="56" spans="1:31" ht="15.75" customHeight="1" outlineLevel="1">
      <c r="A56" s="125"/>
      <c r="B56" s="126"/>
      <c r="C56" s="127"/>
      <c r="D56" s="128"/>
      <c r="E56" s="129"/>
      <c r="F56" s="127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41"/>
      <c r="W56" s="141"/>
      <c r="X56" s="141"/>
      <c r="Y56" s="141"/>
      <c r="Z56" s="141"/>
      <c r="AA56" s="141"/>
      <c r="AB56" s="142"/>
      <c r="AC56" s="142"/>
      <c r="AD56" s="143"/>
      <c r="AE56" s="144"/>
    </row>
    <row r="57" spans="1:31" ht="15.75" customHeight="1" outlineLevel="1">
      <c r="A57" s="125"/>
      <c r="B57" s="126"/>
      <c r="C57" s="127"/>
      <c r="D57" s="128"/>
      <c r="E57" s="129"/>
      <c r="F57" s="127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41"/>
      <c r="W57" s="141"/>
      <c r="X57" s="141"/>
      <c r="Y57" s="141"/>
      <c r="Z57" s="141"/>
      <c r="AA57" s="141"/>
      <c r="AB57" s="142"/>
      <c r="AC57" s="142"/>
      <c r="AD57" s="143"/>
      <c r="AE57" s="144"/>
    </row>
    <row r="58" spans="1:31" ht="15.75" customHeight="1" outlineLevel="1">
      <c r="A58" s="125"/>
      <c r="B58" s="126"/>
      <c r="C58" s="127"/>
      <c r="D58" s="128"/>
      <c r="E58" s="129"/>
      <c r="F58" s="127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31"/>
      <c r="V58" s="141"/>
      <c r="W58" s="141"/>
      <c r="X58" s="141"/>
      <c r="Y58" s="141"/>
      <c r="Z58" s="141"/>
      <c r="AA58" s="141"/>
      <c r="AB58" s="142"/>
      <c r="AC58" s="142"/>
      <c r="AD58" s="143"/>
      <c r="AE58" s="144"/>
    </row>
    <row r="59" spans="1:31" ht="15.75" customHeight="1" outlineLevel="1">
      <c r="A59" s="125"/>
      <c r="B59" s="126"/>
      <c r="C59" s="127"/>
      <c r="D59" s="128"/>
      <c r="E59" s="129"/>
      <c r="F59" s="127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31"/>
      <c r="V59" s="141"/>
      <c r="W59" s="141"/>
      <c r="X59" s="141"/>
      <c r="Y59" s="141"/>
      <c r="Z59" s="141"/>
      <c r="AA59" s="141"/>
      <c r="AB59" s="142"/>
      <c r="AC59" s="142"/>
      <c r="AD59" s="143"/>
      <c r="AE59" s="144"/>
    </row>
    <row r="60" spans="1:31" ht="15.75" customHeight="1" outlineLevel="1">
      <c r="A60" s="125"/>
      <c r="B60" s="126"/>
      <c r="C60" s="127"/>
      <c r="D60" s="128"/>
      <c r="E60" s="129"/>
      <c r="F60" s="127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31"/>
      <c r="V60" s="141"/>
      <c r="W60" s="141"/>
      <c r="X60" s="141"/>
      <c r="Y60" s="141"/>
      <c r="Z60" s="141"/>
      <c r="AA60" s="141"/>
      <c r="AB60" s="142"/>
      <c r="AC60" s="142"/>
      <c r="AD60" s="143"/>
      <c r="AE60" s="144"/>
    </row>
    <row r="61" spans="1:31" ht="15.75" customHeight="1" outlineLevel="1">
      <c r="A61" s="125"/>
      <c r="B61" s="126"/>
      <c r="C61" s="127"/>
      <c r="D61" s="128"/>
      <c r="E61" s="129"/>
      <c r="F61" s="127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31"/>
      <c r="V61" s="141"/>
      <c r="W61" s="141"/>
      <c r="X61" s="141"/>
      <c r="Y61" s="141"/>
      <c r="Z61" s="141"/>
      <c r="AA61" s="141"/>
      <c r="AB61" s="142"/>
      <c r="AC61" s="142"/>
      <c r="AD61" s="143"/>
      <c r="AE61" s="144"/>
    </row>
    <row r="62" spans="1:31" ht="15.75" customHeight="1" outlineLevel="1">
      <c r="A62" s="125"/>
      <c r="B62" s="126"/>
      <c r="C62" s="127"/>
      <c r="D62" s="128"/>
      <c r="E62" s="129"/>
      <c r="F62" s="12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41"/>
      <c r="W62" s="141"/>
      <c r="X62" s="141"/>
      <c r="Y62" s="141"/>
      <c r="Z62" s="141"/>
      <c r="AA62" s="141"/>
      <c r="AB62" s="142"/>
      <c r="AC62" s="142"/>
      <c r="AD62" s="143"/>
      <c r="AE62" s="144"/>
    </row>
    <row r="63" spans="1:31" ht="15.75" customHeight="1" outlineLevel="1">
      <c r="A63" s="125"/>
      <c r="B63" s="126"/>
      <c r="C63" s="127"/>
      <c r="D63" s="128"/>
      <c r="E63" s="129"/>
      <c r="F63" s="12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31"/>
      <c r="V63" s="141"/>
      <c r="W63" s="141"/>
      <c r="X63" s="141"/>
      <c r="Y63" s="141"/>
      <c r="Z63" s="141"/>
      <c r="AA63" s="141"/>
      <c r="AB63" s="142"/>
      <c r="AC63" s="142"/>
      <c r="AD63" s="143"/>
      <c r="AE63" s="144"/>
    </row>
    <row r="64" spans="1:31" ht="15.75" customHeight="1" outlineLevel="1">
      <c r="A64" s="125"/>
      <c r="B64" s="126"/>
      <c r="C64" s="127"/>
      <c r="D64" s="128"/>
      <c r="E64" s="129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31"/>
      <c r="V64" s="141"/>
      <c r="W64" s="141"/>
      <c r="X64" s="141"/>
      <c r="Y64" s="141"/>
      <c r="Z64" s="141"/>
      <c r="AA64" s="141"/>
      <c r="AB64" s="142"/>
      <c r="AC64" s="142"/>
      <c r="AD64" s="143"/>
      <c r="AE64" s="144"/>
    </row>
    <row r="65" spans="1:31" ht="15.75" customHeight="1" outlineLevel="1">
      <c r="A65" s="125"/>
      <c r="B65" s="126"/>
      <c r="C65" s="127"/>
      <c r="D65" s="128"/>
      <c r="E65" s="129"/>
      <c r="F65" s="127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31"/>
      <c r="V65" s="141"/>
      <c r="W65" s="141"/>
      <c r="X65" s="141"/>
      <c r="Y65" s="141"/>
      <c r="Z65" s="141"/>
      <c r="AA65" s="141"/>
      <c r="AB65" s="142"/>
      <c r="AC65" s="142"/>
      <c r="AD65" s="143"/>
      <c r="AE65" s="144"/>
    </row>
    <row r="66" spans="1:31" ht="15.75" customHeight="1" outlineLevel="1">
      <c r="A66" s="125"/>
      <c r="B66" s="126"/>
      <c r="C66" s="127"/>
      <c r="D66" s="128"/>
      <c r="E66" s="129"/>
      <c r="F66" s="127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31"/>
      <c r="V66" s="141"/>
      <c r="W66" s="141"/>
      <c r="X66" s="141"/>
      <c r="Y66" s="141"/>
      <c r="Z66" s="141"/>
      <c r="AA66" s="141"/>
      <c r="AB66" s="142"/>
      <c r="AC66" s="142"/>
      <c r="AD66" s="143"/>
      <c r="AE66" s="144"/>
    </row>
    <row r="67" spans="1:31" ht="15.75" customHeight="1" outlineLevel="1">
      <c r="A67" s="125"/>
      <c r="B67" s="126"/>
      <c r="C67" s="127"/>
      <c r="D67" s="128"/>
      <c r="E67" s="129"/>
      <c r="F67" s="127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31"/>
      <c r="V67" s="141"/>
      <c r="W67" s="141"/>
      <c r="X67" s="141"/>
      <c r="Y67" s="141"/>
      <c r="Z67" s="141"/>
      <c r="AA67" s="141"/>
      <c r="AB67" s="142"/>
      <c r="AC67" s="142"/>
      <c r="AD67" s="143"/>
      <c r="AE67" s="144"/>
    </row>
    <row r="68" spans="1:31" ht="15.75" customHeight="1" outlineLevel="1">
      <c r="A68" s="125"/>
      <c r="B68" s="126"/>
      <c r="C68" s="127"/>
      <c r="D68" s="128"/>
      <c r="E68" s="129"/>
      <c r="F68" s="127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31"/>
      <c r="V68" s="141"/>
      <c r="W68" s="141"/>
      <c r="X68" s="141"/>
      <c r="Y68" s="141"/>
      <c r="Z68" s="141"/>
      <c r="AA68" s="141"/>
      <c r="AB68" s="142"/>
      <c r="AC68" s="142"/>
      <c r="AD68" s="143"/>
      <c r="AE68" s="144"/>
    </row>
    <row r="69" spans="1:31" ht="15.75" customHeight="1" outlineLevel="1">
      <c r="A69" s="125"/>
      <c r="B69" s="126"/>
      <c r="C69" s="127"/>
      <c r="D69" s="128"/>
      <c r="E69" s="129"/>
      <c r="F69" s="127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41"/>
      <c r="W69" s="141"/>
      <c r="X69" s="141"/>
      <c r="Y69" s="141"/>
      <c r="Z69" s="141"/>
      <c r="AA69" s="141"/>
      <c r="AB69" s="142"/>
      <c r="AC69" s="142"/>
      <c r="AD69" s="143"/>
      <c r="AE69" s="144"/>
    </row>
    <row r="70" spans="1:31" ht="15.75" customHeight="1" outlineLevel="1">
      <c r="A70" s="125"/>
      <c r="B70" s="126"/>
      <c r="C70" s="127"/>
      <c r="D70" s="128"/>
      <c r="E70" s="129"/>
      <c r="F70" s="127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41"/>
      <c r="W70" s="141"/>
      <c r="X70" s="141"/>
      <c r="Y70" s="141"/>
      <c r="Z70" s="141"/>
      <c r="AA70" s="141"/>
      <c r="AB70" s="142"/>
      <c r="AC70" s="142"/>
      <c r="AD70" s="143"/>
      <c r="AE70" s="144"/>
    </row>
    <row r="71" spans="1:31" ht="15.75" customHeight="1" outlineLevel="1">
      <c r="A71" s="125"/>
      <c r="B71" s="126"/>
      <c r="C71" s="127"/>
      <c r="D71" s="128"/>
      <c r="E71" s="129"/>
      <c r="F71" s="127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31"/>
      <c r="V71" s="141"/>
      <c r="W71" s="141"/>
      <c r="X71" s="141"/>
      <c r="Y71" s="141"/>
      <c r="Z71" s="141"/>
      <c r="AA71" s="141"/>
      <c r="AB71" s="142"/>
      <c r="AC71" s="142"/>
      <c r="AD71" s="143"/>
      <c r="AE71" s="144"/>
    </row>
    <row r="72" spans="1:31" ht="15.75" customHeight="1" outlineLevel="1">
      <c r="A72" s="125"/>
      <c r="B72" s="126"/>
      <c r="C72" s="127"/>
      <c r="D72" s="128"/>
      <c r="E72" s="129"/>
      <c r="F72" s="127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41"/>
      <c r="W72" s="141"/>
      <c r="X72" s="141"/>
      <c r="Y72" s="141"/>
      <c r="Z72" s="141"/>
      <c r="AA72" s="141"/>
      <c r="AB72" s="142"/>
      <c r="AC72" s="142"/>
      <c r="AD72" s="143"/>
      <c r="AE72" s="144"/>
    </row>
    <row r="73" spans="1:31" ht="15.75" customHeight="1" outlineLevel="1">
      <c r="A73" s="125"/>
      <c r="B73" s="126"/>
      <c r="C73" s="127"/>
      <c r="D73" s="128"/>
      <c r="E73" s="129"/>
      <c r="F73" s="127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31"/>
      <c r="V73" s="141"/>
      <c r="W73" s="141"/>
      <c r="X73" s="141"/>
      <c r="Y73" s="141"/>
      <c r="Z73" s="141"/>
      <c r="AA73" s="141"/>
      <c r="AB73" s="142"/>
      <c r="AC73" s="142"/>
      <c r="AD73" s="143"/>
      <c r="AE73" s="144"/>
    </row>
    <row r="74" spans="1:31" ht="15.75" customHeight="1" outlineLevel="1">
      <c r="A74" s="125"/>
      <c r="B74" s="126"/>
      <c r="C74" s="127"/>
      <c r="D74" s="128"/>
      <c r="E74" s="129"/>
      <c r="F74" s="127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41"/>
      <c r="W74" s="141"/>
      <c r="X74" s="141"/>
      <c r="Y74" s="141"/>
      <c r="Z74" s="141"/>
      <c r="AA74" s="141"/>
      <c r="AB74" s="142"/>
      <c r="AC74" s="142"/>
      <c r="AD74" s="143"/>
      <c r="AE74" s="144"/>
    </row>
    <row r="75" spans="1:31" ht="15.75" customHeight="1" outlineLevel="1">
      <c r="A75" s="125"/>
      <c r="B75" s="126"/>
      <c r="C75" s="127"/>
      <c r="D75" s="128"/>
      <c r="E75" s="129"/>
      <c r="F75" s="127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31"/>
      <c r="V75" s="141"/>
      <c r="W75" s="141"/>
      <c r="X75" s="141"/>
      <c r="Y75" s="141"/>
      <c r="Z75" s="141"/>
      <c r="AA75" s="141"/>
      <c r="AB75" s="142"/>
      <c r="AC75" s="142"/>
      <c r="AD75" s="143"/>
      <c r="AE75" s="144"/>
    </row>
    <row r="76" spans="1:31" ht="15.75" customHeight="1" outlineLevel="1">
      <c r="A76" s="125"/>
      <c r="B76" s="126"/>
      <c r="C76" s="127"/>
      <c r="D76" s="128"/>
      <c r="E76" s="129"/>
      <c r="F76" s="127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31"/>
      <c r="V76" s="141"/>
      <c r="W76" s="141"/>
      <c r="X76" s="141"/>
      <c r="Y76" s="141"/>
      <c r="Z76" s="141"/>
      <c r="AA76" s="141"/>
      <c r="AB76" s="142"/>
      <c r="AC76" s="142"/>
      <c r="AD76" s="143"/>
      <c r="AE76" s="144"/>
    </row>
    <row r="77" spans="1:31" ht="15.75" customHeight="1" outlineLevel="1">
      <c r="A77" s="125"/>
      <c r="B77" s="126"/>
      <c r="C77" s="127"/>
      <c r="D77" s="128"/>
      <c r="E77" s="129"/>
      <c r="F77" s="127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31"/>
      <c r="V77" s="141"/>
      <c r="W77" s="141"/>
      <c r="X77" s="141"/>
      <c r="Y77" s="141"/>
      <c r="Z77" s="141"/>
      <c r="AA77" s="141"/>
      <c r="AB77" s="142"/>
      <c r="AC77" s="142"/>
      <c r="AD77" s="143"/>
      <c r="AE77" s="144"/>
    </row>
    <row r="78" spans="1:31" ht="15.75" customHeight="1" outlineLevel="1">
      <c r="A78" s="125"/>
      <c r="B78" s="126"/>
      <c r="C78" s="127"/>
      <c r="D78" s="128"/>
      <c r="E78" s="129"/>
      <c r="F78" s="127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41"/>
      <c r="W78" s="141"/>
      <c r="X78" s="141"/>
      <c r="Y78" s="141"/>
      <c r="Z78" s="141"/>
      <c r="AA78" s="141"/>
      <c r="AB78" s="142"/>
      <c r="AC78" s="142"/>
      <c r="AD78" s="143"/>
      <c r="AE78" s="144"/>
    </row>
    <row r="79" spans="1:31" ht="15.75" customHeight="1" outlineLevel="1">
      <c r="A79" s="125"/>
      <c r="B79" s="126"/>
      <c r="C79" s="127"/>
      <c r="D79" s="128"/>
      <c r="E79" s="129"/>
      <c r="F79" s="127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41"/>
      <c r="W79" s="141"/>
      <c r="X79" s="141"/>
      <c r="Y79" s="141"/>
      <c r="Z79" s="141"/>
      <c r="AA79" s="141"/>
      <c r="AB79" s="142"/>
      <c r="AC79" s="142"/>
      <c r="AD79" s="143"/>
      <c r="AE79" s="144"/>
    </row>
    <row r="80" spans="1:31" ht="15.75" customHeight="1" outlineLevel="1">
      <c r="A80" s="125"/>
      <c r="B80" s="126"/>
      <c r="C80" s="127"/>
      <c r="D80" s="128"/>
      <c r="E80" s="129"/>
      <c r="F80" s="127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31"/>
      <c r="V80" s="141"/>
      <c r="W80" s="141"/>
      <c r="X80" s="141"/>
      <c r="Y80" s="141"/>
      <c r="Z80" s="141"/>
      <c r="AA80" s="141"/>
      <c r="AB80" s="142"/>
      <c r="AC80" s="142"/>
      <c r="AD80" s="143"/>
      <c r="AE80" s="144"/>
    </row>
    <row r="81" spans="1:31" ht="15.75" customHeight="1" outlineLevel="1">
      <c r="A81" s="125"/>
      <c r="B81" s="126"/>
      <c r="C81" s="127"/>
      <c r="D81" s="128"/>
      <c r="E81" s="129"/>
      <c r="F81" s="127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31"/>
      <c r="V81" s="141"/>
      <c r="W81" s="141"/>
      <c r="X81" s="141"/>
      <c r="Y81" s="141"/>
      <c r="Z81" s="141"/>
      <c r="AA81" s="141"/>
      <c r="AB81" s="142"/>
      <c r="AC81" s="142"/>
      <c r="AD81" s="143"/>
      <c r="AE81" s="144"/>
    </row>
    <row r="82" spans="1:31" ht="15.75" customHeight="1" outlineLevel="1">
      <c r="A82" s="125"/>
      <c r="B82" s="126"/>
      <c r="C82" s="127"/>
      <c r="D82" s="128"/>
      <c r="E82" s="129"/>
      <c r="F82" s="127"/>
      <c r="G82" s="128"/>
      <c r="H82" s="128"/>
      <c r="I82" s="128"/>
      <c r="J82" s="128"/>
      <c r="K82" s="128"/>
      <c r="L82" s="127"/>
      <c r="M82" s="127"/>
      <c r="N82" s="127"/>
      <c r="O82" s="128"/>
      <c r="P82" s="128"/>
      <c r="Q82" s="128"/>
      <c r="R82" s="128"/>
      <c r="S82" s="128"/>
      <c r="T82" s="128"/>
      <c r="U82" s="131"/>
      <c r="V82" s="141"/>
      <c r="W82" s="141"/>
      <c r="X82" s="141"/>
      <c r="Y82" s="141"/>
      <c r="Z82" s="141"/>
      <c r="AA82" s="141"/>
      <c r="AB82" s="142"/>
      <c r="AC82" s="142"/>
      <c r="AD82" s="143"/>
      <c r="AE82" s="144"/>
    </row>
    <row r="83" spans="1:31" ht="15.75" customHeight="1" outlineLevel="1">
      <c r="A83" s="125"/>
      <c r="B83" s="126"/>
      <c r="C83" s="127"/>
      <c r="D83" s="128"/>
      <c r="E83" s="129"/>
      <c r="F83" s="127"/>
      <c r="G83" s="128"/>
      <c r="H83" s="128"/>
      <c r="I83" s="128"/>
      <c r="J83" s="128"/>
      <c r="K83" s="128"/>
      <c r="L83" s="127"/>
      <c r="M83" s="127"/>
      <c r="N83" s="127"/>
      <c r="O83" s="128"/>
      <c r="P83" s="128"/>
      <c r="Q83" s="128"/>
      <c r="R83" s="128"/>
      <c r="S83" s="128"/>
      <c r="T83" s="128"/>
      <c r="U83" s="131"/>
      <c r="V83" s="141"/>
      <c r="W83" s="141"/>
      <c r="X83" s="141"/>
      <c r="Y83" s="141"/>
      <c r="Z83" s="141"/>
      <c r="AA83" s="141"/>
      <c r="AB83" s="142"/>
      <c r="AC83" s="142"/>
      <c r="AD83" s="143"/>
      <c r="AE83" s="144"/>
    </row>
    <row r="84" spans="1:31" ht="15.75" customHeight="1" outlineLevel="1">
      <c r="A84" s="125"/>
      <c r="B84" s="126"/>
      <c r="C84" s="127"/>
      <c r="D84" s="128"/>
      <c r="E84" s="129"/>
      <c r="F84" s="127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31"/>
      <c r="V84" s="141"/>
      <c r="W84" s="141"/>
      <c r="X84" s="141"/>
      <c r="Y84" s="141"/>
      <c r="Z84" s="141"/>
      <c r="AA84" s="141"/>
      <c r="AB84" s="142"/>
      <c r="AC84" s="142"/>
      <c r="AD84" s="143"/>
      <c r="AE84" s="144"/>
    </row>
    <row r="85" spans="1:31" ht="15.75" customHeight="1" outlineLevel="1">
      <c r="A85" s="125"/>
      <c r="B85" s="126"/>
      <c r="C85" s="127"/>
      <c r="D85" s="128"/>
      <c r="E85" s="129"/>
      <c r="F85" s="127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31"/>
      <c r="V85" s="141"/>
      <c r="W85" s="141"/>
      <c r="X85" s="141"/>
      <c r="Y85" s="141"/>
      <c r="Z85" s="141"/>
      <c r="AA85" s="141"/>
      <c r="AB85" s="142"/>
      <c r="AC85" s="142"/>
      <c r="AD85" s="143"/>
      <c r="AE85" s="144"/>
    </row>
    <row r="86" spans="1:31" ht="15.75" customHeight="1" outlineLevel="1">
      <c r="A86" s="125"/>
      <c r="B86" s="126"/>
      <c r="C86" s="127"/>
      <c r="D86" s="128"/>
      <c r="E86" s="129"/>
      <c r="F86" s="127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41"/>
      <c r="W86" s="141"/>
      <c r="X86" s="141"/>
      <c r="Y86" s="141"/>
      <c r="Z86" s="141"/>
      <c r="AA86" s="141"/>
      <c r="AB86" s="142"/>
      <c r="AC86" s="142"/>
      <c r="AD86" s="143"/>
      <c r="AE86" s="144"/>
    </row>
    <row r="87" spans="1:31" ht="15.75" customHeight="1" outlineLevel="1">
      <c r="A87" s="125"/>
      <c r="B87" s="126"/>
      <c r="C87" s="127"/>
      <c r="D87" s="128"/>
      <c r="E87" s="129"/>
      <c r="F87" s="127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41"/>
      <c r="W87" s="141"/>
      <c r="X87" s="141"/>
      <c r="Y87" s="141"/>
      <c r="Z87" s="141"/>
      <c r="AA87" s="141"/>
      <c r="AB87" s="142"/>
      <c r="AC87" s="142"/>
      <c r="AD87" s="143"/>
      <c r="AE87" s="144"/>
    </row>
    <row r="88" spans="1:31" ht="15.75" customHeight="1" outlineLevel="1">
      <c r="A88" s="125"/>
      <c r="B88" s="126"/>
      <c r="C88" s="127"/>
      <c r="D88" s="128"/>
      <c r="E88" s="129"/>
      <c r="F88" s="127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31"/>
      <c r="V88" s="141"/>
      <c r="W88" s="141"/>
      <c r="X88" s="141"/>
      <c r="Y88" s="141"/>
      <c r="Z88" s="141"/>
      <c r="AA88" s="141"/>
      <c r="AB88" s="142"/>
      <c r="AC88" s="142"/>
      <c r="AD88" s="143"/>
      <c r="AE88" s="144"/>
    </row>
    <row r="89" spans="1:31" ht="15.75" customHeight="1" outlineLevel="1">
      <c r="A89" s="125"/>
      <c r="B89" s="126"/>
      <c r="C89" s="127"/>
      <c r="D89" s="128"/>
      <c r="E89" s="129"/>
      <c r="F89" s="127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41"/>
      <c r="W89" s="141"/>
      <c r="X89" s="141"/>
      <c r="Y89" s="141"/>
      <c r="Z89" s="141"/>
      <c r="AA89" s="141"/>
      <c r="AB89" s="142"/>
      <c r="AC89" s="142"/>
      <c r="AD89" s="143"/>
      <c r="AE89" s="144"/>
    </row>
    <row r="90" spans="1:31" ht="15.75" customHeight="1" outlineLevel="1">
      <c r="A90" s="125"/>
      <c r="B90" s="126"/>
      <c r="C90" s="127"/>
      <c r="D90" s="128"/>
      <c r="E90" s="129"/>
      <c r="F90" s="127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41"/>
      <c r="W90" s="141"/>
      <c r="X90" s="141"/>
      <c r="Y90" s="141"/>
      <c r="Z90" s="141"/>
      <c r="AA90" s="141"/>
      <c r="AB90" s="142"/>
      <c r="AC90" s="142"/>
      <c r="AD90" s="143"/>
      <c r="AE90" s="144"/>
    </row>
    <row r="91" spans="1:31" ht="15.75" customHeight="1" outlineLevel="1">
      <c r="A91" s="125"/>
      <c r="B91" s="126"/>
      <c r="C91" s="127"/>
      <c r="D91" s="128"/>
      <c r="E91" s="129"/>
      <c r="F91" s="127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41"/>
      <c r="W91" s="141"/>
      <c r="X91" s="141"/>
      <c r="Y91" s="141"/>
      <c r="Z91" s="141"/>
      <c r="AA91" s="141"/>
      <c r="AB91" s="142"/>
      <c r="AC91" s="142"/>
      <c r="AD91" s="143"/>
      <c r="AE91" s="144"/>
    </row>
    <row r="92" spans="1:31" ht="15.75" customHeight="1" outlineLevel="1">
      <c r="A92" s="125"/>
      <c r="B92" s="126"/>
      <c r="C92" s="127"/>
      <c r="D92" s="128"/>
      <c r="E92" s="129"/>
      <c r="F92" s="127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41"/>
      <c r="W92" s="141"/>
      <c r="X92" s="141"/>
      <c r="Y92" s="141"/>
      <c r="Z92" s="141"/>
      <c r="AA92" s="141"/>
      <c r="AB92" s="142"/>
      <c r="AC92" s="142"/>
      <c r="AD92" s="143"/>
      <c r="AE92" s="144"/>
    </row>
    <row r="93" spans="1:31" ht="15.75" customHeight="1" outlineLevel="1">
      <c r="A93" s="125"/>
      <c r="B93" s="126"/>
      <c r="C93" s="127"/>
      <c r="D93" s="128"/>
      <c r="E93" s="126"/>
      <c r="F93" s="127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31"/>
      <c r="V93" s="141"/>
      <c r="W93" s="141"/>
      <c r="X93" s="141"/>
      <c r="Y93" s="141"/>
      <c r="Z93" s="141"/>
      <c r="AA93" s="141"/>
      <c r="AB93" s="142"/>
      <c r="AC93" s="142"/>
      <c r="AD93" s="143"/>
      <c r="AE93" s="144"/>
    </row>
    <row r="94" spans="1:31" ht="15.75" customHeight="1" outlineLevel="1">
      <c r="A94" s="125"/>
      <c r="B94" s="126"/>
      <c r="C94" s="127"/>
      <c r="D94" s="128"/>
      <c r="E94" s="129"/>
      <c r="F94" s="127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31"/>
      <c r="V94" s="141"/>
      <c r="W94" s="141"/>
      <c r="X94" s="141"/>
      <c r="Y94" s="141"/>
      <c r="Z94" s="141"/>
      <c r="AA94" s="141"/>
      <c r="AB94" s="142"/>
      <c r="AC94" s="142"/>
      <c r="AD94" s="143"/>
      <c r="AE94" s="144"/>
    </row>
    <row r="95" spans="1:31" ht="15.75" customHeight="1" outlineLevel="1">
      <c r="A95" s="125"/>
      <c r="B95" s="126"/>
      <c r="C95" s="127"/>
      <c r="D95" s="128"/>
      <c r="E95" s="129"/>
      <c r="F95" s="127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31"/>
      <c r="V95" s="141"/>
      <c r="W95" s="141"/>
      <c r="X95" s="141"/>
      <c r="Y95" s="141"/>
      <c r="Z95" s="141"/>
      <c r="AA95" s="141"/>
      <c r="AB95" s="142"/>
      <c r="AC95" s="142"/>
      <c r="AD95" s="143"/>
      <c r="AE95" s="144"/>
    </row>
    <row r="96" spans="1:31" ht="15.75" customHeight="1" outlineLevel="1">
      <c r="A96" s="125"/>
      <c r="B96" s="126"/>
      <c r="C96" s="127"/>
      <c r="D96" s="128"/>
      <c r="E96" s="129"/>
      <c r="F96" s="127"/>
      <c r="G96" s="128"/>
      <c r="H96" s="128"/>
      <c r="I96" s="128"/>
      <c r="J96" s="128"/>
      <c r="K96" s="128"/>
      <c r="L96" s="127"/>
      <c r="M96" s="127"/>
      <c r="N96" s="127"/>
      <c r="O96" s="128"/>
      <c r="P96" s="128"/>
      <c r="Q96" s="128"/>
      <c r="R96" s="128"/>
      <c r="S96" s="128"/>
      <c r="T96" s="128"/>
      <c r="U96" s="131"/>
      <c r="V96" s="141"/>
      <c r="W96" s="141"/>
      <c r="X96" s="141"/>
      <c r="Y96" s="141"/>
      <c r="Z96" s="141"/>
      <c r="AA96" s="141"/>
      <c r="AB96" s="142"/>
      <c r="AC96" s="142"/>
      <c r="AD96" s="143"/>
      <c r="AE96" s="144"/>
    </row>
    <row r="97" spans="1:31" ht="15.75" customHeight="1" outlineLevel="1">
      <c r="A97" s="125"/>
      <c r="B97" s="126"/>
      <c r="C97" s="127"/>
      <c r="D97" s="128"/>
      <c r="E97" s="129"/>
      <c r="F97" s="127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31"/>
      <c r="V97" s="141"/>
      <c r="W97" s="141"/>
      <c r="X97" s="141"/>
      <c r="Y97" s="141"/>
      <c r="Z97" s="141"/>
      <c r="AA97" s="141"/>
      <c r="AB97" s="142"/>
      <c r="AC97" s="142"/>
      <c r="AD97" s="143"/>
      <c r="AE97" s="144"/>
    </row>
    <row r="98" spans="1:31" ht="15.75" customHeight="1" outlineLevel="1">
      <c r="A98" s="125"/>
      <c r="B98" s="126"/>
      <c r="C98" s="127"/>
      <c r="D98" s="128"/>
      <c r="E98" s="129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31"/>
      <c r="V98" s="141"/>
      <c r="W98" s="141"/>
      <c r="X98" s="141"/>
      <c r="Y98" s="141"/>
      <c r="Z98" s="141"/>
      <c r="AA98" s="141"/>
      <c r="AB98" s="142"/>
      <c r="AC98" s="142"/>
      <c r="AD98" s="143"/>
      <c r="AE98" s="144"/>
    </row>
    <row r="99" spans="1:31" ht="15.75" customHeight="1" outlineLevel="1">
      <c r="A99" s="125"/>
      <c r="B99" s="126"/>
      <c r="C99" s="127"/>
      <c r="D99" s="128"/>
      <c r="E99" s="129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31"/>
      <c r="V99" s="141"/>
      <c r="W99" s="141"/>
      <c r="X99" s="141"/>
      <c r="Y99" s="141"/>
      <c r="Z99" s="141"/>
      <c r="AA99" s="141"/>
      <c r="AB99" s="142"/>
      <c r="AC99" s="142"/>
      <c r="AD99" s="143"/>
      <c r="AE99" s="144"/>
    </row>
    <row r="100" spans="1:31" ht="15.75" customHeight="1" outlineLevel="1">
      <c r="A100" s="125"/>
      <c r="B100" s="126"/>
      <c r="C100" s="127"/>
      <c r="D100" s="128"/>
      <c r="E100" s="129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31"/>
      <c r="V100" s="141"/>
      <c r="W100" s="141"/>
      <c r="X100" s="141"/>
      <c r="Y100" s="141"/>
      <c r="Z100" s="141"/>
      <c r="AA100" s="141"/>
      <c r="AB100" s="142"/>
      <c r="AC100" s="142"/>
      <c r="AD100" s="143"/>
      <c r="AE100" s="144"/>
    </row>
    <row r="101" spans="1:31" ht="15.75" customHeight="1" outlineLevel="1">
      <c r="A101" s="125"/>
      <c r="B101" s="126"/>
      <c r="C101" s="127"/>
      <c r="D101" s="128"/>
      <c r="E101" s="129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41"/>
      <c r="W101" s="141"/>
      <c r="X101" s="141"/>
      <c r="Y101" s="141"/>
      <c r="Z101" s="141"/>
      <c r="AA101" s="141"/>
      <c r="AB101" s="142"/>
      <c r="AC101" s="142"/>
      <c r="AD101" s="143"/>
      <c r="AE101" s="144"/>
    </row>
    <row r="102" spans="1:31" ht="15.75" customHeight="1" outlineLevel="1">
      <c r="A102" s="125"/>
      <c r="B102" s="126"/>
      <c r="C102" s="127"/>
      <c r="D102" s="128"/>
      <c r="E102" s="129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41"/>
      <c r="W102" s="141"/>
      <c r="X102" s="141"/>
      <c r="Y102" s="141"/>
      <c r="Z102" s="141"/>
      <c r="AA102" s="141"/>
      <c r="AB102" s="142"/>
      <c r="AC102" s="142"/>
      <c r="AD102" s="143"/>
      <c r="AE102" s="144"/>
    </row>
    <row r="103" spans="1:31" ht="15.75" customHeight="1" outlineLevel="1">
      <c r="A103" s="125"/>
      <c r="B103" s="126"/>
      <c r="C103" s="127"/>
      <c r="D103" s="128"/>
      <c r="E103" s="129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31"/>
      <c r="V103" s="141"/>
      <c r="W103" s="141"/>
      <c r="X103" s="141"/>
      <c r="Y103" s="141"/>
      <c r="Z103" s="141"/>
      <c r="AA103" s="141"/>
      <c r="AB103" s="142"/>
      <c r="AC103" s="142"/>
      <c r="AD103" s="143"/>
      <c r="AE103" s="144"/>
    </row>
    <row r="104" spans="1:31" ht="15.75" customHeight="1" outlineLevel="1">
      <c r="A104" s="125"/>
      <c r="B104" s="126"/>
      <c r="C104" s="127"/>
      <c r="D104" s="128"/>
      <c r="E104" s="129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41"/>
      <c r="W104" s="141"/>
      <c r="X104" s="141"/>
      <c r="Y104" s="141"/>
      <c r="Z104" s="141"/>
      <c r="AA104" s="141"/>
      <c r="AB104" s="142"/>
      <c r="AC104" s="142"/>
      <c r="AD104" s="143"/>
      <c r="AE104" s="144"/>
    </row>
    <row r="105" spans="1:31" ht="15.75" customHeight="1" outlineLevel="1">
      <c r="A105" s="125"/>
      <c r="B105" s="126"/>
      <c r="C105" s="127"/>
      <c r="D105" s="128"/>
      <c r="E105" s="129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41"/>
      <c r="W105" s="141"/>
      <c r="X105" s="141"/>
      <c r="Y105" s="141"/>
      <c r="Z105" s="141"/>
      <c r="AA105" s="141"/>
      <c r="AB105" s="142"/>
      <c r="AC105" s="142"/>
      <c r="AD105" s="143"/>
      <c r="AE105" s="144"/>
    </row>
    <row r="106" spans="1:31" ht="15.75" customHeight="1" outlineLevel="1">
      <c r="A106" s="125"/>
      <c r="B106" s="126"/>
      <c r="C106" s="127"/>
      <c r="D106" s="128"/>
      <c r="E106" s="129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31"/>
      <c r="V106" s="141"/>
      <c r="W106" s="141"/>
      <c r="X106" s="141"/>
      <c r="Y106" s="141"/>
      <c r="Z106" s="141"/>
      <c r="AA106" s="141"/>
      <c r="AB106" s="142"/>
      <c r="AC106" s="142"/>
      <c r="AD106" s="143"/>
      <c r="AE106" s="144"/>
    </row>
    <row r="107" spans="1:31" ht="15.75" customHeight="1" outlineLevel="1">
      <c r="A107" s="125"/>
      <c r="B107" s="126"/>
      <c r="C107" s="127"/>
      <c r="D107" s="128"/>
      <c r="E107" s="129"/>
      <c r="F107" s="127"/>
      <c r="G107" s="128"/>
      <c r="H107" s="128"/>
      <c r="I107" s="128"/>
      <c r="J107" s="128"/>
      <c r="K107" s="128"/>
      <c r="L107" s="127"/>
      <c r="M107" s="127"/>
      <c r="N107" s="127"/>
      <c r="O107" s="128"/>
      <c r="P107" s="128"/>
      <c r="Q107" s="128"/>
      <c r="R107" s="128"/>
      <c r="S107" s="128"/>
      <c r="T107" s="128"/>
      <c r="U107" s="131"/>
      <c r="V107" s="141"/>
      <c r="W107" s="141"/>
      <c r="X107" s="141"/>
      <c r="Y107" s="141"/>
      <c r="Z107" s="141"/>
      <c r="AA107" s="141"/>
      <c r="AB107" s="142"/>
      <c r="AC107" s="142"/>
      <c r="AD107" s="143"/>
      <c r="AE107" s="144"/>
    </row>
    <row r="108" spans="1:31" ht="15.75" customHeight="1" outlineLevel="1">
      <c r="A108" s="125"/>
      <c r="B108" s="126"/>
      <c r="C108" s="127"/>
      <c r="D108" s="128"/>
      <c r="E108" s="129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31"/>
      <c r="V108" s="141"/>
      <c r="W108" s="141"/>
      <c r="X108" s="141"/>
      <c r="Y108" s="141"/>
      <c r="Z108" s="141"/>
      <c r="AA108" s="141"/>
      <c r="AB108" s="142"/>
      <c r="AC108" s="142"/>
      <c r="AD108" s="143"/>
      <c r="AE108" s="144"/>
    </row>
    <row r="109" spans="1:31" ht="15.75" customHeight="1" outlineLevel="1">
      <c r="A109" s="125"/>
      <c r="B109" s="126"/>
      <c r="C109" s="127"/>
      <c r="D109" s="128"/>
      <c r="E109" s="129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41"/>
      <c r="W109" s="141"/>
      <c r="X109" s="141"/>
      <c r="Y109" s="141"/>
      <c r="Z109" s="141"/>
      <c r="AA109" s="141"/>
      <c r="AB109" s="142"/>
      <c r="AC109" s="142"/>
      <c r="AD109" s="143"/>
      <c r="AE109" s="144"/>
    </row>
    <row r="110" spans="1:31" ht="15.75" customHeight="1" outlineLevel="1">
      <c r="A110" s="125"/>
      <c r="B110" s="126"/>
      <c r="C110" s="127"/>
      <c r="D110" s="128"/>
      <c r="E110" s="129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41"/>
      <c r="W110" s="141"/>
      <c r="X110" s="141"/>
      <c r="Y110" s="141"/>
      <c r="Z110" s="141"/>
      <c r="AA110" s="141"/>
      <c r="AB110" s="142"/>
      <c r="AC110" s="142"/>
      <c r="AD110" s="143"/>
      <c r="AE110" s="144"/>
    </row>
    <row r="111" spans="1:31" ht="15.75" customHeight="1" outlineLevel="1">
      <c r="A111" s="125"/>
      <c r="B111" s="126"/>
      <c r="C111" s="127"/>
      <c r="D111" s="128"/>
      <c r="E111" s="129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41"/>
      <c r="W111" s="141"/>
      <c r="X111" s="141"/>
      <c r="Y111" s="141"/>
      <c r="Z111" s="141"/>
      <c r="AA111" s="141"/>
      <c r="AB111" s="142"/>
      <c r="AC111" s="142"/>
      <c r="AD111" s="143"/>
      <c r="AE111" s="144"/>
    </row>
    <row r="112" spans="1:31" ht="15.75" customHeight="1" outlineLevel="1">
      <c r="A112" s="125"/>
      <c r="B112" s="126"/>
      <c r="C112" s="127"/>
      <c r="D112" s="128"/>
      <c r="E112" s="129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31"/>
      <c r="V112" s="141"/>
      <c r="W112" s="141"/>
      <c r="X112" s="141"/>
      <c r="Y112" s="141"/>
      <c r="Z112" s="141"/>
      <c r="AA112" s="141"/>
      <c r="AB112" s="142"/>
      <c r="AC112" s="142"/>
      <c r="AD112" s="143"/>
      <c r="AE112" s="144"/>
    </row>
    <row r="113" spans="1:31" ht="15.75" customHeight="1" outlineLevel="1">
      <c r="A113" s="125"/>
      <c r="B113" s="126"/>
      <c r="C113" s="127"/>
      <c r="D113" s="128"/>
      <c r="E113" s="129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31"/>
      <c r="V113" s="141"/>
      <c r="W113" s="141"/>
      <c r="X113" s="141"/>
      <c r="Y113" s="141"/>
      <c r="Z113" s="141"/>
      <c r="AA113" s="141"/>
      <c r="AB113" s="142"/>
      <c r="AC113" s="142"/>
      <c r="AD113" s="143"/>
      <c r="AE113" s="144"/>
    </row>
    <row r="114" spans="1:31" ht="15.75" customHeight="1" outlineLevel="1">
      <c r="A114" s="125"/>
      <c r="B114" s="126"/>
      <c r="C114" s="127"/>
      <c r="D114" s="128"/>
      <c r="E114" s="129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41"/>
      <c r="W114" s="141"/>
      <c r="X114" s="141"/>
      <c r="Y114" s="141"/>
      <c r="Z114" s="141"/>
      <c r="AA114" s="141"/>
      <c r="AB114" s="142"/>
      <c r="AC114" s="142"/>
      <c r="AD114" s="143"/>
      <c r="AE114" s="144"/>
    </row>
    <row r="115" spans="1:31" ht="15.75" customHeight="1" outlineLevel="1">
      <c r="A115" s="125"/>
      <c r="B115" s="126"/>
      <c r="C115" s="127"/>
      <c r="D115" s="128"/>
      <c r="E115" s="129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41"/>
      <c r="W115" s="141"/>
      <c r="X115" s="141"/>
      <c r="Y115" s="141"/>
      <c r="Z115" s="141"/>
      <c r="AA115" s="141"/>
      <c r="AB115" s="142"/>
      <c r="AC115" s="142"/>
      <c r="AD115" s="143"/>
      <c r="AE115" s="144"/>
    </row>
    <row r="116" spans="1:31" ht="15.75" customHeight="1" outlineLevel="1">
      <c r="A116" s="125"/>
      <c r="B116" s="126"/>
      <c r="C116" s="127"/>
      <c r="D116" s="128"/>
      <c r="E116" s="129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31"/>
      <c r="V116" s="141"/>
      <c r="W116" s="141"/>
      <c r="X116" s="141"/>
      <c r="Y116" s="141"/>
      <c r="Z116" s="141"/>
      <c r="AA116" s="141"/>
      <c r="AB116" s="142"/>
      <c r="AC116" s="142"/>
      <c r="AD116" s="143"/>
      <c r="AE116" s="144"/>
    </row>
    <row r="117" spans="1:31" ht="15.75" customHeight="1" outlineLevel="1">
      <c r="A117" s="125"/>
      <c r="B117" s="126"/>
      <c r="C117" s="127"/>
      <c r="D117" s="128"/>
      <c r="E117" s="129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41"/>
      <c r="W117" s="141"/>
      <c r="X117" s="141"/>
      <c r="Y117" s="141"/>
      <c r="Z117" s="141"/>
      <c r="AA117" s="141"/>
      <c r="AB117" s="142"/>
      <c r="AC117" s="142"/>
      <c r="AD117" s="143"/>
      <c r="AE117" s="144"/>
    </row>
    <row r="118" spans="1:31" ht="15.75" customHeight="1" outlineLevel="1">
      <c r="A118" s="125"/>
      <c r="B118" s="126"/>
      <c r="C118" s="127"/>
      <c r="D118" s="128"/>
      <c r="E118" s="129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31"/>
      <c r="V118" s="141"/>
      <c r="W118" s="141"/>
      <c r="X118" s="141"/>
      <c r="Y118" s="141"/>
      <c r="Z118" s="141"/>
      <c r="AA118" s="141"/>
      <c r="AB118" s="142"/>
      <c r="AC118" s="142"/>
      <c r="AD118" s="143"/>
      <c r="AE118" s="144"/>
    </row>
    <row r="119" spans="1:31" ht="15.75" customHeight="1" outlineLevel="1">
      <c r="A119" s="125"/>
      <c r="B119" s="126"/>
      <c r="C119" s="127"/>
      <c r="D119" s="128"/>
      <c r="E119" s="129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31"/>
      <c r="V119" s="141"/>
      <c r="W119" s="141"/>
      <c r="X119" s="141"/>
      <c r="Y119" s="141"/>
      <c r="Z119" s="141"/>
      <c r="AA119" s="141"/>
      <c r="AB119" s="142"/>
      <c r="AC119" s="142"/>
      <c r="AD119" s="143"/>
      <c r="AE119" s="144"/>
    </row>
    <row r="120" spans="1:31" ht="15.75" customHeight="1" outlineLevel="1">
      <c r="A120" s="125"/>
      <c r="B120" s="126"/>
      <c r="C120" s="127"/>
      <c r="D120" s="128"/>
      <c r="E120" s="129"/>
      <c r="F120" s="127"/>
      <c r="G120" s="128"/>
      <c r="H120" s="128"/>
      <c r="I120" s="128"/>
      <c r="J120" s="128"/>
      <c r="K120" s="128"/>
      <c r="L120" s="127"/>
      <c r="M120" s="127"/>
      <c r="N120" s="127"/>
      <c r="O120" s="128"/>
      <c r="P120" s="128"/>
      <c r="Q120" s="128"/>
      <c r="R120" s="128"/>
      <c r="S120" s="128"/>
      <c r="T120" s="128"/>
      <c r="U120" s="131"/>
      <c r="V120" s="141"/>
      <c r="W120" s="141"/>
      <c r="X120" s="141"/>
      <c r="Y120" s="141"/>
      <c r="Z120" s="141"/>
      <c r="AA120" s="141"/>
      <c r="AB120" s="142"/>
      <c r="AC120" s="142"/>
      <c r="AD120" s="143"/>
      <c r="AE120" s="144"/>
    </row>
    <row r="121" spans="1:31" ht="15.75" customHeight="1" outlineLevel="1">
      <c r="A121" s="125"/>
      <c r="B121" s="126"/>
      <c r="C121" s="127"/>
      <c r="D121" s="128"/>
      <c r="E121" s="126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31"/>
      <c r="V121" s="141"/>
      <c r="W121" s="141"/>
      <c r="X121" s="141"/>
      <c r="Y121" s="141"/>
      <c r="Z121" s="141"/>
      <c r="AA121" s="141"/>
      <c r="AB121" s="142"/>
      <c r="AC121" s="142"/>
      <c r="AD121" s="143"/>
      <c r="AE121" s="144"/>
    </row>
    <row r="122" spans="1:31" ht="15.75" customHeight="1" outlineLevel="1">
      <c r="A122" s="125"/>
      <c r="B122" s="126"/>
      <c r="C122" s="127"/>
      <c r="D122" s="128"/>
      <c r="E122" s="129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31"/>
      <c r="V122" s="141"/>
      <c r="W122" s="141"/>
      <c r="X122" s="141"/>
      <c r="Y122" s="141"/>
      <c r="Z122" s="141"/>
      <c r="AA122" s="141"/>
      <c r="AB122" s="142"/>
      <c r="AC122" s="142"/>
      <c r="AD122" s="143"/>
      <c r="AE122" s="144"/>
    </row>
    <row r="123" spans="1:31" ht="15.75" customHeight="1" outlineLevel="1">
      <c r="A123" s="125"/>
      <c r="B123" s="126"/>
      <c r="C123" s="127"/>
      <c r="D123" s="128"/>
      <c r="E123" s="129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31"/>
      <c r="V123" s="141"/>
      <c r="W123" s="141"/>
      <c r="X123" s="141"/>
      <c r="Y123" s="141"/>
      <c r="Z123" s="141"/>
      <c r="AA123" s="141"/>
      <c r="AB123" s="142"/>
      <c r="AC123" s="142"/>
      <c r="AD123" s="143"/>
      <c r="AE123" s="144"/>
    </row>
    <row r="124" spans="1:31" ht="15.75" customHeight="1" outlineLevel="1">
      <c r="A124" s="125"/>
      <c r="B124" s="126"/>
      <c r="C124" s="127"/>
      <c r="D124" s="128"/>
      <c r="E124" s="129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41"/>
      <c r="W124" s="141"/>
      <c r="X124" s="141"/>
      <c r="Y124" s="141"/>
      <c r="Z124" s="141"/>
      <c r="AA124" s="141"/>
      <c r="AB124" s="142"/>
      <c r="AC124" s="142"/>
      <c r="AD124" s="143"/>
      <c r="AE124" s="144"/>
    </row>
    <row r="125" spans="1:31" ht="15.75" customHeight="1" outlineLevel="1">
      <c r="A125" s="125"/>
      <c r="B125" s="126"/>
      <c r="C125" s="127"/>
      <c r="D125" s="128"/>
      <c r="E125" s="129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41"/>
      <c r="W125" s="141"/>
      <c r="X125" s="141"/>
      <c r="Y125" s="141"/>
      <c r="Z125" s="141"/>
      <c r="AA125" s="141"/>
      <c r="AB125" s="142"/>
      <c r="AC125" s="142"/>
      <c r="AD125" s="143"/>
      <c r="AE125" s="144"/>
    </row>
    <row r="126" spans="1:31" ht="15.75" customHeight="1" outlineLevel="1">
      <c r="A126" s="125"/>
      <c r="B126" s="126"/>
      <c r="C126" s="127"/>
      <c r="D126" s="128"/>
      <c r="E126" s="129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41"/>
      <c r="W126" s="141"/>
      <c r="X126" s="141"/>
      <c r="Y126" s="141"/>
      <c r="Z126" s="141"/>
      <c r="AA126" s="141"/>
      <c r="AB126" s="142"/>
      <c r="AC126" s="142"/>
      <c r="AD126" s="143"/>
      <c r="AE126" s="144"/>
    </row>
    <row r="127" spans="1:31" ht="15.75" customHeight="1" outlineLevel="1">
      <c r="A127" s="125"/>
      <c r="B127" s="126"/>
      <c r="C127" s="127"/>
      <c r="D127" s="128"/>
      <c r="E127" s="129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41"/>
      <c r="W127" s="141"/>
      <c r="X127" s="141"/>
      <c r="Y127" s="141"/>
      <c r="Z127" s="141"/>
      <c r="AA127" s="141"/>
      <c r="AB127" s="142"/>
      <c r="AC127" s="142"/>
      <c r="AD127" s="143"/>
      <c r="AE127" s="144"/>
    </row>
    <row r="128" spans="1:31" ht="15.75" customHeight="1" outlineLevel="1">
      <c r="A128" s="125"/>
      <c r="B128" s="126"/>
      <c r="C128" s="127"/>
      <c r="D128" s="128"/>
      <c r="E128" s="129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31"/>
      <c r="V128" s="141"/>
      <c r="W128" s="141"/>
      <c r="X128" s="141"/>
      <c r="Y128" s="141"/>
      <c r="Z128" s="141"/>
      <c r="AA128" s="141"/>
      <c r="AB128" s="142"/>
      <c r="AC128" s="142"/>
      <c r="AD128" s="143"/>
      <c r="AE128" s="144"/>
    </row>
    <row r="129" spans="1:79" ht="15.75" customHeight="1" outlineLevel="1">
      <c r="A129" s="125"/>
      <c r="B129" s="126"/>
      <c r="C129" s="127"/>
      <c r="D129" s="128"/>
      <c r="E129" s="129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31"/>
    </row>
    <row r="130" spans="1:79" ht="15.75" customHeight="1" outlineLevel="1">
      <c r="A130" s="125"/>
      <c r="B130" s="126"/>
      <c r="C130" s="127"/>
      <c r="D130" s="128"/>
      <c r="E130" s="129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31"/>
    </row>
    <row r="131" spans="1:79" ht="15.75" customHeight="1" outlineLevel="1">
      <c r="A131" s="125"/>
      <c r="B131" s="126"/>
      <c r="C131" s="127"/>
      <c r="D131" s="128"/>
      <c r="E131" s="129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31"/>
    </row>
    <row r="132" spans="1:79" ht="15.75" customHeight="1" outlineLevel="1">
      <c r="A132" s="125"/>
      <c r="B132" s="126"/>
      <c r="C132" s="127"/>
      <c r="D132" s="128"/>
      <c r="E132" s="129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</row>
    <row r="133" spans="1:79" ht="15.75" customHeight="1" outlineLevel="1">
      <c r="A133" s="125"/>
      <c r="B133" s="126"/>
      <c r="C133" s="127"/>
      <c r="D133" s="128"/>
      <c r="E133" s="129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</row>
    <row r="134" spans="1:79" ht="15.75" customHeight="1" outlineLevel="1">
      <c r="A134" s="125"/>
      <c r="B134" s="126"/>
      <c r="C134" s="127"/>
      <c r="D134" s="128"/>
      <c r="E134" s="129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79" ht="15.75" customHeight="1" outlineLevel="1">
      <c r="A135" s="125"/>
      <c r="B135" s="126"/>
      <c r="C135" s="127"/>
      <c r="D135" s="128"/>
      <c r="E135" s="129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31"/>
    </row>
    <row r="136" spans="1:79" ht="15.75" hidden="1" customHeight="1">
      <c r="A136" s="114"/>
      <c r="B136" s="114"/>
      <c r="C136" s="137"/>
      <c r="D136" s="137"/>
      <c r="E136" s="137"/>
      <c r="F136" s="145"/>
      <c r="G136" s="145"/>
      <c r="H136" s="145"/>
      <c r="I136" s="145"/>
      <c r="J136" s="145"/>
      <c r="K136" s="146"/>
      <c r="L136" s="137"/>
      <c r="M136" s="137"/>
      <c r="N136" s="137"/>
      <c r="O136" s="147"/>
      <c r="P136" s="148"/>
      <c r="Q136" s="145"/>
      <c r="R136" s="145"/>
      <c r="S136" s="145"/>
      <c r="T136" s="149"/>
      <c r="U136" s="150"/>
      <c r="V136" s="150"/>
      <c r="W136" s="150"/>
      <c r="X136" s="150"/>
      <c r="Y136" s="150"/>
      <c r="Z136" s="150"/>
      <c r="AA136" s="150"/>
      <c r="AB136" s="149"/>
      <c r="AC136" s="149"/>
      <c r="AD136" s="151"/>
      <c r="AE136" s="146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</row>
    <row r="137" spans="1:79" ht="15" hidden="1" customHeight="1">
      <c r="A137" s="114"/>
      <c r="B137" s="114"/>
      <c r="C137" s="137"/>
      <c r="D137" s="137"/>
      <c r="E137" s="137"/>
      <c r="F137" s="145"/>
      <c r="G137" s="145"/>
      <c r="H137" s="145"/>
      <c r="I137" s="145"/>
      <c r="J137" s="145"/>
      <c r="K137" s="146"/>
      <c r="L137" s="137"/>
      <c r="M137" s="137"/>
      <c r="N137" s="137"/>
      <c r="O137" s="147"/>
      <c r="P137" s="148"/>
      <c r="Q137" s="145"/>
      <c r="R137" s="145"/>
      <c r="S137" s="145"/>
      <c r="T137" s="149"/>
      <c r="U137" s="150"/>
      <c r="V137" s="150"/>
      <c r="W137" s="150"/>
      <c r="X137" s="150"/>
      <c r="Y137" s="150"/>
      <c r="Z137" s="150"/>
      <c r="AA137" s="150"/>
      <c r="AB137" s="149"/>
      <c r="AC137" s="149"/>
      <c r="AD137" s="151"/>
      <c r="AE137" s="146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</row>
    <row r="138" spans="1:79" ht="15.75" hidden="1" customHeight="1">
      <c r="C138" s="152"/>
      <c r="D138" s="137"/>
      <c r="E138" s="152"/>
      <c r="F138" s="153"/>
      <c r="G138" s="153"/>
      <c r="H138" s="153"/>
      <c r="I138" s="153"/>
      <c r="J138" s="153"/>
      <c r="K138" s="146"/>
      <c r="L138" s="153"/>
      <c r="M138" s="153"/>
      <c r="N138" s="153"/>
      <c r="O138" s="154"/>
      <c r="P138" s="153"/>
      <c r="Q138" s="153"/>
      <c r="R138" s="153"/>
      <c r="S138" s="153"/>
      <c r="T138" s="142"/>
      <c r="U138" s="141"/>
      <c r="V138" s="141"/>
      <c r="W138" s="141"/>
      <c r="X138" s="141"/>
      <c r="Y138" s="141"/>
      <c r="Z138" s="141"/>
      <c r="AA138" s="141"/>
      <c r="AB138" s="142"/>
      <c r="AC138" s="142"/>
      <c r="AD138" s="143"/>
      <c r="AE138" s="144"/>
    </row>
    <row r="139" spans="1:79" ht="15.75" hidden="1" customHeight="1">
      <c r="C139" s="152"/>
      <c r="D139" s="137"/>
      <c r="E139" s="152"/>
      <c r="F139" s="77"/>
      <c r="G139" s="77"/>
      <c r="H139" s="77"/>
      <c r="I139" s="77"/>
      <c r="J139" s="77"/>
      <c r="K139" s="146"/>
      <c r="L139" s="77"/>
      <c r="M139" s="77"/>
      <c r="N139" s="77"/>
      <c r="O139" s="155"/>
      <c r="P139" s="153"/>
      <c r="Q139" s="153"/>
      <c r="R139" s="153"/>
      <c r="S139" s="153"/>
      <c r="T139" s="142"/>
      <c r="U139" s="141"/>
      <c r="V139" s="141"/>
      <c r="W139" s="141"/>
      <c r="X139" s="141"/>
      <c r="Y139" s="141"/>
      <c r="Z139" s="141"/>
      <c r="AA139" s="141"/>
      <c r="AB139" s="142"/>
      <c r="AC139" s="142"/>
      <c r="AD139" s="143"/>
      <c r="AE139" s="144"/>
    </row>
    <row r="140" spans="1:79" ht="15.75" hidden="1" customHeight="1">
      <c r="C140" s="152"/>
      <c r="D140" s="137"/>
      <c r="E140" s="152"/>
      <c r="F140" s="77"/>
      <c r="G140" s="77"/>
      <c r="H140" s="77"/>
      <c r="I140" s="77"/>
      <c r="J140" s="77"/>
      <c r="K140" s="146"/>
      <c r="L140" s="77"/>
      <c r="M140" s="77"/>
      <c r="N140" s="77"/>
      <c r="O140" s="155"/>
      <c r="P140" s="77"/>
      <c r="Q140" s="77"/>
      <c r="R140" s="77"/>
      <c r="S140" s="77"/>
      <c r="T140" s="142"/>
      <c r="U140" s="141"/>
      <c r="V140" s="141"/>
      <c r="W140" s="141"/>
      <c r="X140" s="141"/>
      <c r="Y140" s="141"/>
      <c r="Z140" s="141"/>
      <c r="AA140" s="141"/>
      <c r="AB140" s="142"/>
      <c r="AC140" s="142"/>
      <c r="AD140" s="143"/>
      <c r="AE140" s="144"/>
    </row>
    <row r="141" spans="1:79" ht="15.75" customHeight="1">
      <c r="A141" s="114"/>
      <c r="B141" s="114"/>
      <c r="C141" s="77"/>
      <c r="D141" s="77"/>
      <c r="E141" s="77"/>
      <c r="F141" s="77"/>
      <c r="G141" s="137"/>
      <c r="H141" s="137"/>
      <c r="I141" s="137"/>
      <c r="J141" s="137"/>
      <c r="K141" s="146"/>
      <c r="L141" s="137"/>
      <c r="M141" s="137"/>
      <c r="N141" s="137"/>
      <c r="O141" s="147"/>
      <c r="P141" s="137"/>
      <c r="Q141" s="137"/>
      <c r="R141" s="137"/>
      <c r="S141" s="137"/>
      <c r="T141" s="156"/>
      <c r="U141" s="157"/>
      <c r="V141" s="157"/>
      <c r="W141" s="157"/>
      <c r="X141" s="157"/>
      <c r="Y141" s="157"/>
      <c r="Z141" s="157"/>
      <c r="AA141" s="157"/>
      <c r="AB141" s="114"/>
      <c r="AC141" s="114"/>
      <c r="AD141" s="158"/>
      <c r="AE141" s="158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</row>
    <row r="142" spans="1:79" ht="15.75" customHeight="1">
      <c r="C142" s="137"/>
      <c r="D142" s="137"/>
      <c r="E142" s="137"/>
      <c r="F142" s="137"/>
      <c r="G142" s="137"/>
      <c r="H142" s="137"/>
      <c r="I142" s="137"/>
      <c r="J142" s="77"/>
      <c r="K142" s="146"/>
      <c r="L142" s="77"/>
      <c r="M142" s="77"/>
      <c r="N142" s="77"/>
      <c r="O142" s="155"/>
      <c r="P142" s="77"/>
      <c r="Q142" s="77"/>
      <c r="R142" s="77"/>
      <c r="S142" s="77"/>
      <c r="T142" s="159"/>
      <c r="U142" s="141"/>
      <c r="V142" s="141"/>
      <c r="W142" s="141"/>
      <c r="X142" s="141"/>
      <c r="Y142" s="141"/>
      <c r="Z142" s="141"/>
      <c r="AA142" s="141"/>
      <c r="AB142" s="142"/>
      <c r="AC142" s="142"/>
      <c r="AD142" s="132"/>
      <c r="AE142" s="133"/>
    </row>
    <row r="143" spans="1:79" ht="15.75" customHeight="1">
      <c r="C143" s="137"/>
      <c r="D143" s="137"/>
      <c r="E143" s="137"/>
      <c r="F143" s="137"/>
      <c r="G143" s="137"/>
      <c r="H143" s="137"/>
      <c r="I143" s="137"/>
      <c r="J143" s="77"/>
      <c r="K143" s="146"/>
      <c r="L143" s="77"/>
      <c r="M143" s="77"/>
      <c r="N143" s="77"/>
      <c r="O143" s="155"/>
      <c r="Q143" s="77"/>
      <c r="R143" s="77"/>
      <c r="S143" s="77"/>
      <c r="T143" s="159"/>
      <c r="U143" s="141"/>
      <c r="V143" s="141"/>
      <c r="W143" s="141"/>
      <c r="X143" s="141"/>
      <c r="Y143" s="141"/>
      <c r="Z143" s="141"/>
      <c r="AA143" s="141"/>
      <c r="AB143" s="142"/>
      <c r="AC143" s="142"/>
      <c r="AD143" s="132"/>
      <c r="AE143" s="133"/>
    </row>
    <row r="144" spans="1:79" ht="15.75" customHeight="1">
      <c r="C144" s="77"/>
      <c r="D144" s="77"/>
      <c r="E144" s="77"/>
      <c r="F144" s="77"/>
      <c r="G144" s="137"/>
      <c r="H144" s="137"/>
      <c r="I144" s="137"/>
      <c r="J144" s="137"/>
      <c r="K144" s="146"/>
      <c r="L144" s="77"/>
      <c r="M144" s="77"/>
      <c r="N144" s="77"/>
      <c r="O144" s="155"/>
      <c r="P144" s="77"/>
      <c r="Q144" s="160"/>
      <c r="R144" s="160"/>
      <c r="S144" s="160"/>
      <c r="T144" s="159"/>
      <c r="U144" s="141"/>
      <c r="V144" s="141"/>
      <c r="W144" s="141"/>
      <c r="X144" s="161"/>
      <c r="Y144" s="161"/>
      <c r="Z144" s="161"/>
      <c r="AA144" s="133"/>
      <c r="AB144" s="142"/>
      <c r="AC144" s="142"/>
      <c r="AD144" s="132"/>
      <c r="AE144" s="133"/>
    </row>
    <row r="145" spans="3:31" ht="15.75" customHeight="1">
      <c r="C145" s="137"/>
      <c r="D145" s="137"/>
      <c r="E145" s="137"/>
      <c r="F145" s="137"/>
      <c r="G145" s="137"/>
      <c r="H145" s="137"/>
      <c r="I145" s="137"/>
      <c r="J145" s="77"/>
      <c r="K145" s="146"/>
      <c r="L145" s="77"/>
      <c r="M145" s="77"/>
      <c r="N145" s="77"/>
      <c r="O145" s="155"/>
      <c r="P145" s="77"/>
      <c r="Q145" s="77"/>
      <c r="R145" s="77"/>
      <c r="S145" s="77"/>
      <c r="T145" s="159"/>
      <c r="U145" s="141"/>
      <c r="V145" s="141"/>
      <c r="W145" s="141"/>
      <c r="X145" s="141"/>
      <c r="Y145" s="161"/>
      <c r="Z145" s="161"/>
      <c r="AA145" s="133"/>
      <c r="AB145" s="142"/>
      <c r="AC145" s="142"/>
      <c r="AD145" s="132"/>
      <c r="AE145" s="133"/>
    </row>
    <row r="146" spans="3:31" ht="15.75" customHeight="1">
      <c r="G146" s="77"/>
      <c r="H146" s="77"/>
      <c r="I146" s="77"/>
      <c r="J146" s="77"/>
      <c r="K146" s="146"/>
      <c r="O146" s="162"/>
      <c r="T146" s="142"/>
      <c r="U146" s="141"/>
      <c r="V146" s="141"/>
      <c r="W146" s="141"/>
      <c r="X146" s="161"/>
      <c r="Y146" s="161"/>
      <c r="Z146" s="161"/>
      <c r="AA146" s="144"/>
      <c r="AB146" s="142"/>
      <c r="AC146" s="142"/>
      <c r="AD146" s="143"/>
      <c r="AE146" s="144"/>
    </row>
    <row r="147" spans="3:31" ht="15.75" customHeight="1">
      <c r="C147" s="133"/>
      <c r="D147" s="77"/>
      <c r="E147" s="133"/>
      <c r="J147" s="137"/>
      <c r="K147" s="146"/>
      <c r="L147" s="77"/>
      <c r="M147" s="77"/>
      <c r="N147" s="77"/>
      <c r="O147" s="155"/>
      <c r="P147" s="77"/>
      <c r="Q147" s="163"/>
      <c r="R147" s="163"/>
      <c r="S147" s="163"/>
      <c r="T147" s="142"/>
      <c r="U147" s="141"/>
      <c r="V147" s="141"/>
      <c r="W147" s="141"/>
      <c r="X147" s="141"/>
      <c r="Y147" s="161"/>
      <c r="Z147" s="161"/>
      <c r="AA147" s="144"/>
      <c r="AB147" s="142"/>
      <c r="AC147" s="142"/>
      <c r="AD147" s="143"/>
      <c r="AE147" s="144"/>
    </row>
    <row r="148" spans="3:31" ht="15.75" customHeight="1">
      <c r="F148" s="77"/>
      <c r="G148" s="77"/>
      <c r="H148" s="77"/>
      <c r="I148" s="77"/>
      <c r="J148" s="77"/>
      <c r="K148" s="146"/>
      <c r="L148" s="77"/>
      <c r="M148" s="77"/>
      <c r="N148" s="77"/>
      <c r="O148" s="155"/>
      <c r="P148" s="77"/>
      <c r="Q148" s="163"/>
      <c r="R148" s="163"/>
      <c r="S148" s="163"/>
      <c r="T148" s="142"/>
      <c r="U148" s="141"/>
      <c r="V148" s="141"/>
      <c r="W148" s="141"/>
      <c r="X148" s="164"/>
      <c r="Y148" s="161"/>
      <c r="Z148" s="161"/>
      <c r="AA148" s="144"/>
      <c r="AB148" s="142"/>
      <c r="AC148" s="142"/>
      <c r="AD148" s="143"/>
      <c r="AE148" s="144"/>
    </row>
    <row r="149" spans="3:31" ht="15.75" customHeight="1">
      <c r="F149" s="77"/>
      <c r="G149" s="77"/>
      <c r="H149" s="77"/>
      <c r="I149" s="77"/>
      <c r="J149" s="137"/>
      <c r="K149" s="146"/>
      <c r="L149" s="165"/>
      <c r="M149" s="165"/>
      <c r="N149" s="165"/>
      <c r="O149" s="147"/>
      <c r="P149" s="166"/>
      <c r="Q149" s="163"/>
      <c r="R149" s="163"/>
      <c r="S149" s="163"/>
      <c r="T149" s="142"/>
      <c r="U149" s="141"/>
      <c r="V149" s="141"/>
      <c r="W149" s="141"/>
      <c r="X149" s="161"/>
      <c r="Y149" s="161"/>
      <c r="Z149" s="161"/>
      <c r="AA149" s="144"/>
      <c r="AB149" s="142"/>
      <c r="AC149" s="142"/>
      <c r="AD149" s="143"/>
      <c r="AE149" s="144"/>
    </row>
    <row r="150" spans="3:31" ht="15.75" customHeight="1">
      <c r="J150" s="77"/>
      <c r="K150" s="146"/>
      <c r="L150" s="165"/>
      <c r="M150" s="165"/>
      <c r="N150" s="165"/>
      <c r="O150" s="147"/>
      <c r="P150" s="166"/>
      <c r="Q150" s="163"/>
      <c r="R150" s="163"/>
      <c r="S150" s="163"/>
      <c r="T150" s="142"/>
      <c r="U150" s="141"/>
      <c r="V150" s="141"/>
      <c r="W150" s="141"/>
      <c r="X150" s="161"/>
      <c r="Y150" s="161"/>
      <c r="Z150" s="161"/>
      <c r="AA150" s="144"/>
      <c r="AB150" s="142"/>
      <c r="AC150" s="142"/>
      <c r="AD150" s="143"/>
      <c r="AE150" s="144"/>
    </row>
    <row r="151" spans="3:31" ht="15.75" customHeight="1">
      <c r="J151" s="137"/>
      <c r="K151" s="146"/>
      <c r="O151" s="162"/>
      <c r="Q151" s="163"/>
      <c r="R151" s="163"/>
      <c r="S151" s="163"/>
      <c r="T151" s="142"/>
      <c r="U151" s="141"/>
      <c r="V151" s="141"/>
      <c r="W151" s="141"/>
      <c r="X151" s="141"/>
      <c r="Y151" s="161"/>
      <c r="Z151" s="161"/>
      <c r="AA151" s="144"/>
      <c r="AB151" s="142"/>
      <c r="AC151" s="142"/>
      <c r="AD151" s="143"/>
      <c r="AE151" s="144"/>
    </row>
    <row r="152" spans="3:31" ht="15.75" customHeight="1">
      <c r="J152" s="137"/>
      <c r="K152" s="146"/>
      <c r="O152" s="162"/>
      <c r="Q152" s="163"/>
      <c r="R152" s="163"/>
      <c r="S152" s="163"/>
      <c r="T152" s="142"/>
      <c r="U152" s="141"/>
      <c r="V152" s="141"/>
      <c r="W152" s="141"/>
      <c r="X152" s="141"/>
      <c r="Y152" s="161"/>
      <c r="Z152" s="161"/>
      <c r="AA152" s="144"/>
      <c r="AB152" s="142"/>
      <c r="AC152" s="142"/>
      <c r="AD152" s="143"/>
      <c r="AE152" s="144"/>
    </row>
    <row r="153" spans="3:31" ht="15.75" customHeight="1">
      <c r="J153" s="77"/>
      <c r="K153" s="146"/>
      <c r="O153" s="162"/>
      <c r="Q153" s="163"/>
      <c r="R153" s="163"/>
      <c r="S153" s="163"/>
      <c r="T153" s="142"/>
      <c r="U153" s="141"/>
      <c r="V153" s="141"/>
      <c r="W153" s="141"/>
      <c r="X153" s="161"/>
      <c r="Y153" s="161"/>
      <c r="Z153" s="161"/>
      <c r="AA153" s="144"/>
      <c r="AB153" s="142"/>
      <c r="AC153" s="142"/>
      <c r="AD153" s="143"/>
      <c r="AE153" s="144"/>
    </row>
    <row r="154" spans="3:31" ht="15.75" customHeight="1">
      <c r="J154" s="77"/>
      <c r="K154" s="146"/>
      <c r="O154" s="162"/>
      <c r="Q154" s="163"/>
      <c r="R154" s="163"/>
      <c r="S154" s="163"/>
      <c r="T154" s="142"/>
      <c r="U154" s="141"/>
      <c r="V154" s="141"/>
      <c r="W154" s="141"/>
      <c r="X154" s="141"/>
      <c r="Y154" s="161"/>
      <c r="Z154" s="161"/>
      <c r="AA154" s="144"/>
      <c r="AB154" s="142"/>
      <c r="AC154" s="142"/>
      <c r="AD154" s="143"/>
      <c r="AE154" s="144"/>
    </row>
    <row r="155" spans="3:31" ht="15" customHeight="1">
      <c r="J155" s="77"/>
      <c r="K155" s="146"/>
      <c r="O155" s="162"/>
      <c r="Q155" s="163"/>
      <c r="R155" s="163"/>
      <c r="S155" s="163"/>
      <c r="T155" s="142"/>
      <c r="U155" s="141"/>
      <c r="V155" s="141"/>
      <c r="W155" s="141"/>
      <c r="X155" s="161"/>
      <c r="Y155" s="161"/>
      <c r="Z155" s="161"/>
      <c r="AA155" s="144"/>
      <c r="AB155" s="142"/>
      <c r="AC155" s="142"/>
      <c r="AD155" s="143"/>
      <c r="AE155" s="144"/>
    </row>
    <row r="156" spans="3:31" ht="15.75" customHeight="1">
      <c r="J156" s="77"/>
      <c r="K156" s="146"/>
      <c r="O156" s="162"/>
      <c r="Q156" s="163"/>
      <c r="R156" s="163"/>
      <c r="S156" s="163"/>
      <c r="T156" s="142"/>
      <c r="U156" s="141"/>
      <c r="V156" s="141"/>
      <c r="W156" s="141"/>
      <c r="X156" s="161"/>
      <c r="Y156" s="161"/>
      <c r="Z156" s="161"/>
      <c r="AA156" s="144"/>
      <c r="AB156" s="142"/>
      <c r="AC156" s="142"/>
      <c r="AD156" s="143"/>
      <c r="AE156" s="144"/>
    </row>
    <row r="157" spans="3:31" ht="15.75" customHeight="1">
      <c r="J157" s="77"/>
      <c r="K157" s="146"/>
      <c r="O157" s="162"/>
      <c r="Q157" s="167"/>
      <c r="R157" s="167"/>
      <c r="S157" s="167"/>
      <c r="T157" s="142"/>
      <c r="U157" s="141"/>
      <c r="V157" s="141"/>
      <c r="W157" s="141"/>
      <c r="X157" s="141"/>
      <c r="Y157" s="161"/>
      <c r="Z157" s="161"/>
      <c r="AA157" s="144"/>
      <c r="AB157" s="142"/>
      <c r="AC157" s="142"/>
      <c r="AD157" s="143"/>
      <c r="AE157" s="144"/>
    </row>
    <row r="158" spans="3:31" ht="15.75" customHeight="1">
      <c r="J158" s="77"/>
      <c r="K158" s="146"/>
      <c r="O158" s="162"/>
      <c r="Q158" s="168"/>
      <c r="R158" s="168"/>
      <c r="S158" s="168"/>
      <c r="T158" s="142"/>
      <c r="U158" s="141"/>
      <c r="V158" s="141"/>
      <c r="W158" s="141"/>
      <c r="X158" s="161"/>
      <c r="Y158" s="161"/>
      <c r="Z158" s="161"/>
      <c r="AA158" s="144"/>
      <c r="AB158" s="142"/>
      <c r="AC158" s="142"/>
      <c r="AD158" s="143"/>
      <c r="AE158" s="144"/>
    </row>
    <row r="159" spans="3:31" ht="15.75" hidden="1" customHeight="1">
      <c r="K159" s="146"/>
      <c r="O159" s="162"/>
      <c r="T159" s="142"/>
      <c r="U159" s="141"/>
      <c r="V159" s="141"/>
      <c r="W159" s="141"/>
      <c r="X159" s="141"/>
      <c r="Y159" s="161"/>
      <c r="Z159" s="161"/>
      <c r="AA159" s="144"/>
      <c r="AB159" s="142"/>
      <c r="AC159" s="142"/>
      <c r="AD159" s="143"/>
      <c r="AE159" s="144"/>
    </row>
    <row r="160" spans="3:31" ht="15.75" hidden="1" customHeight="1">
      <c r="C160" s="133"/>
      <c r="D160" s="77"/>
      <c r="E160" s="133"/>
      <c r="K160" s="146"/>
      <c r="O160" s="162"/>
      <c r="T160" s="142"/>
      <c r="U160" s="141"/>
      <c r="V160" s="141"/>
      <c r="W160" s="141"/>
      <c r="X160" s="141"/>
      <c r="Y160" s="161"/>
      <c r="Z160" s="161"/>
      <c r="AA160" s="144"/>
      <c r="AB160" s="142"/>
      <c r="AC160" s="142"/>
      <c r="AD160" s="143"/>
      <c r="AE160" s="144"/>
    </row>
    <row r="161" spans="3:31" ht="15.75" hidden="1" customHeight="1">
      <c r="C161" s="133"/>
      <c r="D161" s="77"/>
      <c r="E161" s="133"/>
      <c r="K161" s="146"/>
      <c r="O161" s="162"/>
      <c r="T161" s="142"/>
      <c r="U161" s="141"/>
      <c r="V161" s="141"/>
      <c r="W161" s="141"/>
      <c r="X161" s="141"/>
      <c r="Y161" s="161"/>
      <c r="Z161" s="161"/>
      <c r="AA161" s="144"/>
      <c r="AB161" s="142"/>
      <c r="AC161" s="142"/>
      <c r="AD161" s="143"/>
      <c r="AE161" s="144"/>
    </row>
    <row r="162" spans="3:31" ht="15.75" hidden="1" customHeight="1">
      <c r="F162" s="77"/>
      <c r="K162" s="146"/>
      <c r="O162" s="162"/>
      <c r="T162" s="142"/>
      <c r="U162" s="141"/>
      <c r="V162" s="141"/>
      <c r="W162" s="141"/>
      <c r="X162" s="141"/>
      <c r="Y162" s="161"/>
      <c r="Z162" s="161"/>
      <c r="AA162" s="144"/>
      <c r="AB162" s="142"/>
      <c r="AC162" s="142"/>
      <c r="AD162" s="143"/>
      <c r="AE162" s="144"/>
    </row>
    <row r="163" spans="3:31" ht="15.75" hidden="1" customHeight="1">
      <c r="F163" s="77"/>
      <c r="K163" s="146"/>
      <c r="O163" s="162"/>
      <c r="T163" s="142"/>
      <c r="U163" s="141"/>
      <c r="V163" s="141"/>
      <c r="W163" s="141"/>
      <c r="X163" s="141"/>
      <c r="Y163" s="161"/>
      <c r="Z163" s="161"/>
      <c r="AA163" s="144"/>
      <c r="AB163" s="142"/>
      <c r="AC163" s="142"/>
      <c r="AD163" s="143"/>
      <c r="AE163" s="144"/>
    </row>
    <row r="164" spans="3:31" ht="15.75" hidden="1" customHeight="1">
      <c r="K164" s="146"/>
      <c r="O164" s="162"/>
      <c r="T164" s="142"/>
      <c r="U164" s="141"/>
      <c r="V164" s="141"/>
      <c r="W164" s="141"/>
      <c r="X164" s="141"/>
      <c r="Y164" s="161"/>
      <c r="Z164" s="161"/>
      <c r="AA164" s="144"/>
      <c r="AB164" s="142"/>
      <c r="AC164" s="142"/>
      <c r="AD164" s="143"/>
      <c r="AE164" s="144"/>
    </row>
    <row r="165" spans="3:31" ht="15.75" hidden="1" customHeight="1">
      <c r="C165" s="133"/>
      <c r="D165" s="77"/>
      <c r="E165" s="133"/>
      <c r="K165" s="146"/>
      <c r="O165" s="162"/>
      <c r="T165" s="142"/>
      <c r="U165" s="141"/>
      <c r="V165" s="141"/>
      <c r="W165" s="141"/>
      <c r="X165" s="141"/>
      <c r="Y165" s="161"/>
      <c r="Z165" s="161"/>
      <c r="AA165" s="144"/>
      <c r="AB165" s="142"/>
      <c r="AC165" s="142"/>
      <c r="AD165" s="143"/>
      <c r="AE165" s="144"/>
    </row>
    <row r="166" spans="3:31" ht="15.75" hidden="1" customHeight="1">
      <c r="C166" s="133"/>
      <c r="D166" s="77"/>
      <c r="E166" s="133"/>
      <c r="K166" s="146"/>
      <c r="O166" s="162"/>
      <c r="T166" s="142"/>
      <c r="U166" s="141"/>
      <c r="V166" s="141"/>
      <c r="W166" s="141"/>
      <c r="X166" s="141"/>
      <c r="Y166" s="161"/>
      <c r="Z166" s="161"/>
      <c r="AA166" s="144"/>
      <c r="AB166" s="142"/>
      <c r="AC166" s="142"/>
      <c r="AD166" s="143"/>
      <c r="AE166" s="144"/>
    </row>
    <row r="167" spans="3:31" ht="15.75" hidden="1" customHeight="1">
      <c r="C167" s="133"/>
      <c r="D167" s="77"/>
      <c r="E167" s="133"/>
      <c r="K167" s="146"/>
      <c r="L167" s="137"/>
      <c r="M167" s="137"/>
      <c r="N167" s="137"/>
      <c r="O167" s="147"/>
      <c r="P167" s="166"/>
      <c r="T167" s="142"/>
      <c r="U167" s="141"/>
      <c r="V167" s="141"/>
      <c r="W167" s="141"/>
      <c r="X167" s="141"/>
      <c r="Y167" s="161"/>
      <c r="Z167" s="161"/>
      <c r="AA167" s="144"/>
      <c r="AB167" s="142"/>
      <c r="AC167" s="142"/>
      <c r="AD167" s="143"/>
      <c r="AE167" s="144"/>
    </row>
    <row r="168" spans="3:31" ht="15.75" hidden="1" customHeight="1">
      <c r="C168" s="133"/>
      <c r="D168" s="77"/>
      <c r="E168" s="133"/>
      <c r="K168" s="146"/>
      <c r="O168" s="162"/>
      <c r="P168" s="166"/>
      <c r="T168" s="142"/>
      <c r="U168" s="141"/>
      <c r="V168" s="141"/>
      <c r="W168" s="141"/>
      <c r="X168" s="141"/>
      <c r="Y168" s="161"/>
      <c r="Z168" s="161"/>
      <c r="AA168" s="144"/>
      <c r="AB168" s="142"/>
      <c r="AC168" s="142"/>
      <c r="AD168" s="143"/>
      <c r="AE168" s="144"/>
    </row>
    <row r="169" spans="3:31" ht="15.75" hidden="1" customHeight="1">
      <c r="C169" s="133"/>
      <c r="D169" s="77"/>
      <c r="E169" s="133"/>
      <c r="K169" s="146"/>
      <c r="L169" s="137"/>
      <c r="M169" s="137"/>
      <c r="N169" s="137"/>
      <c r="O169" s="147"/>
      <c r="P169" s="166"/>
      <c r="T169" s="142"/>
      <c r="U169" s="141"/>
      <c r="V169" s="141"/>
      <c r="W169" s="141"/>
      <c r="X169" s="141"/>
      <c r="Y169" s="161"/>
      <c r="Z169" s="161"/>
      <c r="AA169" s="144"/>
      <c r="AB169" s="142"/>
      <c r="AC169" s="142"/>
      <c r="AD169" s="143"/>
      <c r="AE169" s="144"/>
    </row>
    <row r="170" spans="3:31" ht="15.75" hidden="1" customHeight="1">
      <c r="C170" s="133"/>
      <c r="D170" s="77"/>
      <c r="E170" s="133"/>
      <c r="K170" s="146"/>
      <c r="L170" s="137"/>
      <c r="M170" s="137"/>
      <c r="N170" s="137"/>
      <c r="O170" s="147"/>
      <c r="P170" s="166"/>
      <c r="T170" s="142"/>
      <c r="U170" s="141"/>
      <c r="V170" s="141"/>
      <c r="W170" s="141"/>
      <c r="X170" s="141"/>
      <c r="Y170" s="161"/>
      <c r="Z170" s="161"/>
      <c r="AA170" s="144"/>
      <c r="AB170" s="142"/>
      <c r="AC170" s="142"/>
      <c r="AD170" s="143"/>
      <c r="AE170" s="144"/>
    </row>
    <row r="171" spans="3:31" ht="15.75" hidden="1" customHeight="1">
      <c r="C171" s="133"/>
      <c r="D171" s="77"/>
      <c r="E171" s="133"/>
      <c r="K171" s="146"/>
      <c r="L171" s="77"/>
      <c r="M171" s="77"/>
      <c r="N171" s="77"/>
      <c r="O171" s="155"/>
      <c r="P171" s="77"/>
      <c r="T171" s="142"/>
      <c r="U171" s="141"/>
      <c r="V171" s="141"/>
      <c r="W171" s="141"/>
      <c r="X171" s="141"/>
      <c r="Y171" s="161"/>
      <c r="Z171" s="161"/>
      <c r="AA171" s="144"/>
      <c r="AB171" s="142"/>
      <c r="AC171" s="142"/>
      <c r="AD171" s="143"/>
      <c r="AE171" s="144"/>
    </row>
    <row r="172" spans="3:31" ht="15.75" hidden="1" customHeight="1">
      <c r="C172" s="133"/>
      <c r="D172" s="77"/>
      <c r="E172" s="133"/>
      <c r="K172" s="146"/>
      <c r="L172" s="77"/>
      <c r="M172" s="77"/>
      <c r="N172" s="77"/>
      <c r="O172" s="155"/>
      <c r="P172" s="77"/>
      <c r="T172" s="142"/>
      <c r="U172" s="141"/>
      <c r="V172" s="141"/>
      <c r="W172" s="141"/>
      <c r="X172" s="141"/>
      <c r="Y172" s="161"/>
      <c r="Z172" s="161"/>
      <c r="AA172" s="144"/>
      <c r="AB172" s="142"/>
      <c r="AC172" s="142"/>
      <c r="AD172" s="143"/>
      <c r="AE172" s="144"/>
    </row>
    <row r="173" spans="3:31" ht="15.75" hidden="1" customHeight="1">
      <c r="C173" s="133"/>
      <c r="D173" s="77"/>
      <c r="E173" s="133"/>
      <c r="K173" s="146"/>
      <c r="L173" s="77"/>
      <c r="M173" s="77"/>
      <c r="N173" s="77"/>
      <c r="O173" s="155"/>
      <c r="P173" s="77"/>
      <c r="T173" s="142"/>
      <c r="U173" s="141"/>
      <c r="V173" s="141"/>
      <c r="W173" s="141"/>
      <c r="X173" s="141"/>
      <c r="Y173" s="161"/>
      <c r="Z173" s="161"/>
      <c r="AA173" s="144"/>
      <c r="AB173" s="142"/>
      <c r="AC173" s="142"/>
      <c r="AD173" s="143"/>
      <c r="AE173" s="144"/>
    </row>
    <row r="174" spans="3:31" ht="15.75" hidden="1" customHeight="1">
      <c r="C174" s="133"/>
      <c r="D174" s="77"/>
      <c r="E174" s="133"/>
      <c r="K174" s="146"/>
      <c r="L174" s="77"/>
      <c r="M174" s="77"/>
      <c r="N174" s="77"/>
      <c r="O174" s="155"/>
      <c r="P174" s="77"/>
      <c r="T174" s="142"/>
      <c r="U174" s="141"/>
      <c r="V174" s="141"/>
      <c r="W174" s="141"/>
      <c r="X174" s="141"/>
      <c r="Y174" s="161"/>
      <c r="Z174" s="161"/>
      <c r="AA174" s="144"/>
      <c r="AB174" s="142"/>
      <c r="AC174" s="142"/>
      <c r="AD174" s="143"/>
      <c r="AE174" s="144"/>
    </row>
    <row r="175" spans="3:31" ht="15.75" hidden="1" customHeight="1">
      <c r="C175" s="133"/>
      <c r="D175" s="77"/>
      <c r="E175" s="133"/>
      <c r="K175" s="146"/>
      <c r="O175" s="162"/>
      <c r="T175" s="142"/>
      <c r="U175" s="141"/>
      <c r="V175" s="141"/>
      <c r="W175" s="141"/>
      <c r="X175" s="141"/>
      <c r="Y175" s="161"/>
      <c r="Z175" s="161"/>
      <c r="AA175" s="144"/>
      <c r="AB175" s="142"/>
      <c r="AC175" s="142"/>
      <c r="AD175" s="143"/>
      <c r="AE175" s="144"/>
    </row>
    <row r="176" spans="3:31" ht="15.75" customHeight="1">
      <c r="C176" s="133"/>
      <c r="D176" s="77"/>
      <c r="E176" s="133"/>
      <c r="K176" s="146"/>
      <c r="O176" s="162"/>
      <c r="T176" s="142"/>
      <c r="U176" s="141"/>
      <c r="V176" s="141"/>
      <c r="W176" s="141"/>
      <c r="X176" s="161"/>
      <c r="Y176" s="161"/>
      <c r="Z176" s="161"/>
      <c r="AA176" s="144"/>
      <c r="AB176" s="142"/>
      <c r="AC176" s="142"/>
      <c r="AD176" s="143"/>
      <c r="AE176" s="144"/>
    </row>
    <row r="177" spans="3:31" ht="15.75" customHeight="1">
      <c r="C177" s="133"/>
      <c r="D177" s="77"/>
      <c r="E177" s="133"/>
      <c r="K177" s="146"/>
      <c r="O177" s="162"/>
      <c r="T177" s="142"/>
      <c r="U177" s="141"/>
      <c r="V177" s="141"/>
      <c r="W177" s="141"/>
      <c r="X177" s="161"/>
      <c r="Y177" s="161"/>
      <c r="Z177" s="161"/>
      <c r="AA177" s="144"/>
      <c r="AB177" s="142"/>
      <c r="AC177" s="142"/>
      <c r="AD177" s="143"/>
      <c r="AE177" s="144"/>
    </row>
    <row r="178" spans="3:31" ht="15.75" customHeight="1">
      <c r="C178" s="133"/>
      <c r="D178" s="77"/>
      <c r="E178" s="133"/>
      <c r="J178" s="77"/>
      <c r="K178" s="146"/>
      <c r="O178" s="162"/>
      <c r="T178" s="142"/>
      <c r="U178" s="141"/>
      <c r="V178" s="141"/>
      <c r="W178" s="141"/>
      <c r="X178" s="141"/>
      <c r="Y178" s="161"/>
      <c r="Z178" s="161"/>
      <c r="AA178" s="144"/>
      <c r="AB178" s="142"/>
      <c r="AC178" s="142"/>
      <c r="AD178" s="143"/>
      <c r="AE178" s="144"/>
    </row>
    <row r="179" spans="3:31" ht="15.75" customHeight="1">
      <c r="C179" s="133"/>
      <c r="D179" s="77"/>
      <c r="E179" s="133"/>
      <c r="J179" s="77"/>
      <c r="K179" s="146"/>
      <c r="O179" s="162"/>
      <c r="T179" s="142"/>
      <c r="U179" s="141"/>
      <c r="V179" s="141"/>
      <c r="W179" s="141"/>
      <c r="X179" s="161"/>
      <c r="Y179" s="161"/>
      <c r="Z179" s="161"/>
      <c r="AA179" s="144"/>
      <c r="AB179" s="142"/>
      <c r="AC179" s="142"/>
      <c r="AD179" s="143"/>
      <c r="AE179" s="144"/>
    </row>
    <row r="180" spans="3:31" ht="15.75" customHeight="1">
      <c r="C180" s="133"/>
      <c r="D180" s="77"/>
      <c r="E180" s="133"/>
      <c r="J180" s="77"/>
      <c r="K180" s="146"/>
      <c r="O180" s="162"/>
      <c r="T180" s="142"/>
      <c r="U180" s="141"/>
      <c r="V180" s="141"/>
      <c r="W180" s="141"/>
      <c r="X180" s="161"/>
      <c r="Y180" s="161"/>
      <c r="Z180" s="161"/>
      <c r="AA180" s="144"/>
      <c r="AB180" s="142"/>
      <c r="AC180" s="142"/>
      <c r="AD180" s="143"/>
      <c r="AE180" s="144"/>
    </row>
    <row r="181" spans="3:31" ht="15.75" customHeight="1">
      <c r="C181" s="133"/>
      <c r="D181" s="77"/>
      <c r="E181" s="133"/>
      <c r="J181" s="77"/>
      <c r="K181" s="146"/>
      <c r="O181" s="162"/>
      <c r="T181" s="142"/>
      <c r="U181" s="141"/>
      <c r="V181" s="141"/>
      <c r="W181" s="141"/>
      <c r="X181" s="161"/>
      <c r="Y181" s="161"/>
      <c r="Z181" s="161"/>
      <c r="AA181" s="144"/>
      <c r="AB181" s="142"/>
      <c r="AC181" s="142"/>
      <c r="AD181" s="143"/>
      <c r="AE181" s="144"/>
    </row>
    <row r="182" spans="3:31" ht="15.75" customHeight="1">
      <c r="C182" s="133"/>
      <c r="D182" s="77"/>
      <c r="E182" s="133"/>
      <c r="O182" s="162"/>
      <c r="T182" s="142"/>
      <c r="U182" s="141"/>
      <c r="V182" s="141"/>
      <c r="W182" s="141"/>
      <c r="X182" s="141"/>
      <c r="Y182" s="161"/>
      <c r="Z182" s="161"/>
      <c r="AA182" s="144"/>
      <c r="AB182" s="142"/>
      <c r="AC182" s="142"/>
      <c r="AD182" s="143"/>
      <c r="AE182" s="144"/>
    </row>
    <row r="183" spans="3:31" ht="15.75" customHeight="1">
      <c r="C183" s="133"/>
      <c r="D183" s="77"/>
      <c r="E183" s="133"/>
      <c r="O183" s="162"/>
      <c r="T183" s="142"/>
      <c r="U183" s="141"/>
      <c r="V183" s="141"/>
      <c r="W183" s="141"/>
      <c r="X183" s="141"/>
      <c r="Y183" s="161"/>
      <c r="Z183" s="161"/>
      <c r="AA183" s="144"/>
      <c r="AB183" s="142"/>
      <c r="AC183" s="142"/>
      <c r="AD183" s="143"/>
      <c r="AE183" s="144"/>
    </row>
    <row r="184" spans="3:31" ht="15.75" customHeight="1">
      <c r="C184" s="133"/>
      <c r="D184" s="77"/>
      <c r="E184" s="133"/>
      <c r="O184" s="162"/>
      <c r="T184" s="142"/>
      <c r="U184" s="141"/>
      <c r="V184" s="141"/>
      <c r="W184" s="141"/>
      <c r="X184" s="161"/>
      <c r="Y184" s="161"/>
      <c r="Z184" s="161"/>
      <c r="AA184" s="144"/>
      <c r="AB184" s="142"/>
      <c r="AC184" s="142"/>
      <c r="AD184" s="143"/>
      <c r="AE184" s="144"/>
    </row>
    <row r="185" spans="3:31" ht="15.75" customHeight="1">
      <c r="C185" s="133"/>
      <c r="D185" s="77"/>
      <c r="E185" s="133"/>
      <c r="O185" s="162"/>
      <c r="T185" s="142"/>
      <c r="U185" s="141"/>
      <c r="V185" s="141"/>
      <c r="W185" s="141"/>
      <c r="X185" s="161"/>
      <c r="Y185" s="161"/>
      <c r="Z185" s="161"/>
      <c r="AA185" s="144"/>
      <c r="AB185" s="142"/>
      <c r="AC185" s="142"/>
      <c r="AD185" s="143"/>
      <c r="AE185" s="144"/>
    </row>
    <row r="186" spans="3:31" ht="15.75" customHeight="1">
      <c r="C186" s="133"/>
      <c r="D186" s="77"/>
      <c r="E186" s="133"/>
      <c r="O186" s="162"/>
      <c r="T186" s="142"/>
      <c r="U186" s="141"/>
      <c r="V186" s="141"/>
      <c r="W186" s="141"/>
      <c r="X186" s="161"/>
      <c r="Y186" s="161"/>
      <c r="Z186" s="161"/>
      <c r="AA186" s="161"/>
      <c r="AB186" s="142"/>
      <c r="AC186" s="142"/>
      <c r="AD186" s="143"/>
      <c r="AE186" s="144"/>
    </row>
    <row r="187" spans="3:31" ht="15.75" customHeight="1">
      <c r="C187" s="133"/>
      <c r="D187" s="77"/>
      <c r="E187" s="133"/>
      <c r="O187" s="162"/>
      <c r="T187" s="142"/>
      <c r="U187" s="141"/>
      <c r="V187" s="141"/>
      <c r="W187" s="141"/>
      <c r="X187" s="141"/>
      <c r="Y187" s="141"/>
      <c r="Z187" s="141"/>
      <c r="AA187" s="141"/>
      <c r="AB187" s="142"/>
      <c r="AC187" s="142"/>
      <c r="AD187" s="143"/>
      <c r="AE187" s="144"/>
    </row>
    <row r="188" spans="3:31" ht="15.75" customHeight="1">
      <c r="C188" s="133"/>
      <c r="D188" s="77"/>
      <c r="E188" s="133"/>
      <c r="O188" s="162"/>
      <c r="T188" s="142"/>
      <c r="U188" s="141"/>
      <c r="V188" s="141"/>
      <c r="W188" s="141"/>
      <c r="X188" s="141"/>
      <c r="Y188" s="141"/>
      <c r="Z188" s="141"/>
      <c r="AA188" s="141"/>
      <c r="AB188" s="142"/>
      <c r="AC188" s="142"/>
      <c r="AD188" s="143"/>
      <c r="AE188" s="144"/>
    </row>
    <row r="189" spans="3:31" ht="15.75" customHeight="1">
      <c r="C189" s="133"/>
      <c r="D189" s="77"/>
      <c r="E189" s="133"/>
      <c r="O189" s="162"/>
      <c r="T189" s="142"/>
      <c r="U189" s="141"/>
      <c r="V189" s="141"/>
      <c r="W189" s="141"/>
      <c r="X189" s="141"/>
      <c r="Y189" s="141"/>
      <c r="Z189" s="141"/>
      <c r="AA189" s="141"/>
      <c r="AB189" s="142"/>
      <c r="AC189" s="142"/>
      <c r="AD189" s="143"/>
      <c r="AE189" s="144"/>
    </row>
    <row r="190" spans="3:31" ht="15.75" customHeight="1">
      <c r="C190" s="133"/>
      <c r="D190" s="77"/>
      <c r="E190" s="133"/>
      <c r="O190" s="162"/>
      <c r="T190" s="142"/>
      <c r="U190" s="141"/>
      <c r="V190" s="141"/>
      <c r="W190" s="141"/>
      <c r="X190" s="141"/>
      <c r="Y190" s="141"/>
      <c r="Z190" s="141"/>
      <c r="AA190" s="141"/>
      <c r="AB190" s="142"/>
      <c r="AC190" s="142"/>
      <c r="AD190" s="143"/>
      <c r="AE190" s="144"/>
    </row>
    <row r="191" spans="3:31" ht="15.75" customHeight="1">
      <c r="C191" s="133"/>
      <c r="D191" s="77"/>
      <c r="E191" s="133"/>
      <c r="O191" s="162"/>
      <c r="T191" s="142"/>
      <c r="U191" s="141"/>
      <c r="V191" s="141"/>
      <c r="W191" s="141"/>
      <c r="X191" s="141"/>
      <c r="Y191" s="141"/>
      <c r="Z191" s="141"/>
      <c r="AA191" s="141"/>
      <c r="AB191" s="142"/>
      <c r="AC191" s="142"/>
      <c r="AD191" s="143"/>
      <c r="AE191" s="144"/>
    </row>
    <row r="192" spans="3:31" ht="15.75" customHeight="1">
      <c r="C192" s="133"/>
      <c r="D192" s="77"/>
      <c r="E192" s="133"/>
      <c r="O192" s="162"/>
      <c r="T192" s="142"/>
      <c r="U192" s="141"/>
      <c r="V192" s="141"/>
      <c r="W192" s="141"/>
      <c r="X192" s="141"/>
      <c r="Y192" s="141"/>
      <c r="Z192" s="141"/>
      <c r="AA192" s="141"/>
      <c r="AB192" s="142"/>
      <c r="AC192" s="142"/>
      <c r="AD192" s="143"/>
      <c r="AE192" s="144"/>
    </row>
    <row r="193" spans="3:31" ht="15.75" customHeight="1">
      <c r="C193" s="133"/>
      <c r="D193" s="77"/>
      <c r="E193" s="133"/>
      <c r="O193" s="162"/>
      <c r="T193" s="142"/>
      <c r="U193" s="141"/>
      <c r="V193" s="141"/>
      <c r="W193" s="141"/>
      <c r="X193" s="141"/>
      <c r="Y193" s="141"/>
      <c r="Z193" s="141"/>
      <c r="AA193" s="141"/>
      <c r="AB193" s="142"/>
      <c r="AC193" s="142"/>
      <c r="AD193" s="143"/>
      <c r="AE193" s="144"/>
    </row>
    <row r="194" spans="3:31" ht="15.75" customHeight="1">
      <c r="C194" s="133"/>
      <c r="D194" s="77"/>
      <c r="E194" s="133"/>
      <c r="O194" s="162"/>
      <c r="T194" s="142"/>
      <c r="U194" s="141"/>
      <c r="V194" s="141"/>
      <c r="W194" s="141"/>
      <c r="X194" s="141"/>
      <c r="Y194" s="141"/>
      <c r="Z194" s="141"/>
      <c r="AA194" s="141"/>
      <c r="AB194" s="142"/>
      <c r="AC194" s="142"/>
      <c r="AD194" s="143"/>
      <c r="AE194" s="144"/>
    </row>
    <row r="195" spans="3:31" ht="15.75" customHeight="1">
      <c r="C195" s="133"/>
      <c r="D195" s="77"/>
      <c r="E195" s="133"/>
      <c r="O195" s="162"/>
      <c r="T195" s="142"/>
      <c r="U195" s="141"/>
      <c r="V195" s="141"/>
      <c r="W195" s="141"/>
      <c r="X195" s="141"/>
      <c r="Y195" s="141"/>
      <c r="Z195" s="141"/>
      <c r="AA195" s="141"/>
      <c r="AB195" s="142"/>
      <c r="AC195" s="142"/>
      <c r="AD195" s="143"/>
      <c r="AE195" s="144"/>
    </row>
    <row r="196" spans="3:31" ht="15.75" customHeight="1">
      <c r="C196" s="133"/>
      <c r="D196" s="77"/>
      <c r="E196" s="133"/>
      <c r="O196" s="162"/>
      <c r="T196" s="142"/>
      <c r="U196" s="141"/>
      <c r="V196" s="141"/>
      <c r="W196" s="141"/>
      <c r="X196" s="141"/>
      <c r="Y196" s="141"/>
      <c r="Z196" s="141"/>
      <c r="AA196" s="141"/>
      <c r="AB196" s="142"/>
      <c r="AC196" s="142"/>
      <c r="AD196" s="143"/>
      <c r="AE196" s="144"/>
    </row>
    <row r="197" spans="3:31" ht="15.75" customHeight="1">
      <c r="C197" s="133"/>
      <c r="D197" s="77"/>
      <c r="E197" s="133"/>
      <c r="O197" s="162"/>
      <c r="T197" s="142"/>
      <c r="U197" s="141"/>
      <c r="V197" s="141"/>
      <c r="W197" s="141"/>
      <c r="X197" s="141"/>
      <c r="Y197" s="141"/>
      <c r="Z197" s="141"/>
      <c r="AA197" s="141"/>
      <c r="AB197" s="142"/>
      <c r="AC197" s="142"/>
      <c r="AD197" s="143"/>
      <c r="AE197" s="144"/>
    </row>
    <row r="198" spans="3:31" ht="15.75" customHeight="1">
      <c r="C198" s="133"/>
      <c r="D198" s="77"/>
      <c r="E198" s="133"/>
      <c r="O198" s="162"/>
      <c r="T198" s="142"/>
      <c r="U198" s="141"/>
      <c r="V198" s="141"/>
      <c r="W198" s="141"/>
      <c r="X198" s="141"/>
      <c r="Y198" s="141"/>
      <c r="Z198" s="141"/>
      <c r="AA198" s="141"/>
      <c r="AB198" s="142"/>
      <c r="AC198" s="142"/>
      <c r="AD198" s="143"/>
      <c r="AE198" s="144"/>
    </row>
    <row r="199" spans="3:31" ht="15.75" customHeight="1">
      <c r="C199" s="133"/>
      <c r="D199" s="77"/>
      <c r="E199" s="133"/>
      <c r="O199" s="162"/>
      <c r="T199" s="142"/>
      <c r="U199" s="141"/>
      <c r="V199" s="141"/>
      <c r="W199" s="141"/>
      <c r="X199" s="141"/>
      <c r="Y199" s="141"/>
      <c r="Z199" s="141"/>
      <c r="AA199" s="141"/>
      <c r="AB199" s="142"/>
      <c r="AC199" s="142"/>
      <c r="AD199" s="143"/>
      <c r="AE199" s="144"/>
    </row>
    <row r="200" spans="3:31" ht="15.75" customHeight="1">
      <c r="C200" s="133"/>
      <c r="D200" s="77"/>
      <c r="E200" s="133"/>
      <c r="O200" s="162"/>
      <c r="T200" s="142"/>
      <c r="U200" s="141"/>
      <c r="V200" s="141"/>
      <c r="W200" s="141"/>
      <c r="X200" s="141"/>
      <c r="Y200" s="141"/>
      <c r="Z200" s="141"/>
      <c r="AA200" s="141"/>
      <c r="AB200" s="142"/>
      <c r="AC200" s="142"/>
      <c r="AD200" s="143"/>
      <c r="AE200" s="144"/>
    </row>
    <row r="201" spans="3:31" ht="15.75" customHeight="1">
      <c r="C201" s="133"/>
      <c r="D201" s="77"/>
      <c r="E201" s="133"/>
      <c r="O201" s="162"/>
      <c r="T201" s="142"/>
      <c r="U201" s="141"/>
      <c r="V201" s="141"/>
      <c r="W201" s="141"/>
      <c r="X201" s="141"/>
      <c r="Y201" s="141"/>
      <c r="Z201" s="141"/>
      <c r="AA201" s="141"/>
      <c r="AB201" s="142"/>
      <c r="AC201" s="142"/>
      <c r="AD201" s="143"/>
      <c r="AE201" s="144"/>
    </row>
    <row r="202" spans="3:31" ht="15.75" customHeight="1">
      <c r="C202" s="133"/>
      <c r="D202" s="77"/>
      <c r="E202" s="133"/>
      <c r="O202" s="162"/>
      <c r="T202" s="142"/>
      <c r="U202" s="141"/>
      <c r="V202" s="141"/>
      <c r="W202" s="141"/>
      <c r="X202" s="141"/>
      <c r="Y202" s="141"/>
      <c r="Z202" s="141"/>
      <c r="AA202" s="141"/>
      <c r="AB202" s="142"/>
      <c r="AC202" s="142"/>
      <c r="AD202" s="143"/>
      <c r="AE202" s="144"/>
    </row>
    <row r="203" spans="3:31" ht="15.75" customHeight="1">
      <c r="C203" s="133"/>
      <c r="D203" s="77"/>
      <c r="E203" s="133"/>
      <c r="O203" s="162"/>
      <c r="T203" s="142"/>
      <c r="U203" s="141"/>
      <c r="V203" s="141"/>
      <c r="W203" s="141"/>
      <c r="X203" s="141"/>
      <c r="Y203" s="141"/>
      <c r="Z203" s="141"/>
      <c r="AA203" s="141"/>
      <c r="AB203" s="142"/>
      <c r="AC203" s="142"/>
      <c r="AD203" s="143"/>
      <c r="AE203" s="144"/>
    </row>
    <row r="204" spans="3:31" ht="15.75" customHeight="1">
      <c r="C204" s="133"/>
      <c r="D204" s="77"/>
      <c r="E204" s="133"/>
      <c r="O204" s="162"/>
      <c r="T204" s="142"/>
      <c r="U204" s="141"/>
      <c r="V204" s="141"/>
      <c r="W204" s="141"/>
      <c r="X204" s="141"/>
      <c r="Y204" s="141"/>
      <c r="Z204" s="141"/>
      <c r="AA204" s="141"/>
      <c r="AB204" s="142"/>
      <c r="AC204" s="142"/>
      <c r="AD204" s="143"/>
      <c r="AE204" s="144"/>
    </row>
    <row r="205" spans="3:31" ht="15.75" customHeight="1">
      <c r="C205" s="133"/>
      <c r="D205" s="77"/>
      <c r="E205" s="133"/>
      <c r="O205" s="162"/>
      <c r="T205" s="142"/>
      <c r="U205" s="141"/>
      <c r="V205" s="141"/>
      <c r="W205" s="141"/>
      <c r="X205" s="141"/>
      <c r="Y205" s="141"/>
      <c r="Z205" s="141"/>
      <c r="AA205" s="141"/>
      <c r="AB205" s="142"/>
      <c r="AC205" s="142"/>
      <c r="AD205" s="143"/>
      <c r="AE205" s="144"/>
    </row>
    <row r="206" spans="3:31" ht="15.75" customHeight="1">
      <c r="C206" s="133"/>
      <c r="D206" s="77"/>
      <c r="E206" s="133"/>
      <c r="O206" s="162"/>
      <c r="T206" s="142"/>
      <c r="U206" s="141"/>
      <c r="V206" s="141"/>
      <c r="W206" s="141"/>
      <c r="X206" s="141"/>
      <c r="Y206" s="141"/>
      <c r="Z206" s="141"/>
      <c r="AA206" s="141"/>
      <c r="AB206" s="142"/>
      <c r="AC206" s="142"/>
      <c r="AD206" s="143"/>
      <c r="AE206" s="144"/>
    </row>
    <row r="207" spans="3:31" ht="15.75" customHeight="1">
      <c r="C207" s="133"/>
      <c r="D207" s="77"/>
      <c r="E207" s="133"/>
      <c r="O207" s="162"/>
      <c r="T207" s="142"/>
      <c r="U207" s="141"/>
      <c r="V207" s="141"/>
      <c r="W207" s="141"/>
      <c r="X207" s="141"/>
      <c r="Y207" s="141"/>
      <c r="Z207" s="141"/>
      <c r="AA207" s="141"/>
      <c r="AB207" s="142"/>
      <c r="AC207" s="142"/>
      <c r="AD207" s="143"/>
      <c r="AE207" s="144"/>
    </row>
    <row r="208" spans="3:31" ht="15.75" customHeight="1">
      <c r="C208" s="133"/>
      <c r="D208" s="77"/>
      <c r="E208" s="133"/>
      <c r="O208" s="162"/>
      <c r="T208" s="142"/>
      <c r="U208" s="141"/>
      <c r="V208" s="141"/>
      <c r="W208" s="141"/>
      <c r="X208" s="141"/>
      <c r="Y208" s="141"/>
      <c r="Z208" s="141"/>
      <c r="AA208" s="141"/>
      <c r="AB208" s="142"/>
      <c r="AC208" s="142"/>
      <c r="AD208" s="143"/>
      <c r="AE208" s="144"/>
    </row>
    <row r="209" spans="3:31" ht="15.75" customHeight="1">
      <c r="C209" s="133"/>
      <c r="D209" s="77"/>
      <c r="E209" s="133"/>
      <c r="O209" s="162"/>
      <c r="T209" s="142"/>
      <c r="U209" s="141"/>
      <c r="V209" s="141"/>
      <c r="W209" s="141"/>
      <c r="X209" s="141"/>
      <c r="Y209" s="141"/>
      <c r="Z209" s="141"/>
      <c r="AA209" s="141"/>
      <c r="AB209" s="142"/>
      <c r="AC209" s="142"/>
      <c r="AD209" s="143"/>
      <c r="AE209" s="144"/>
    </row>
    <row r="210" spans="3:31" ht="15.75" customHeight="1">
      <c r="C210" s="133"/>
      <c r="D210" s="77"/>
      <c r="E210" s="133"/>
      <c r="O210" s="162"/>
      <c r="T210" s="142"/>
      <c r="U210" s="141"/>
      <c r="V210" s="141"/>
      <c r="W210" s="141"/>
      <c r="X210" s="141"/>
      <c r="Y210" s="141"/>
      <c r="Z210" s="141"/>
      <c r="AA210" s="141"/>
      <c r="AB210" s="142"/>
      <c r="AC210" s="142"/>
      <c r="AD210" s="143"/>
      <c r="AE210" s="144"/>
    </row>
    <row r="211" spans="3:31" ht="15.75" customHeight="1">
      <c r="C211" s="133"/>
      <c r="D211" s="77"/>
      <c r="E211" s="133"/>
      <c r="O211" s="162"/>
      <c r="T211" s="142"/>
      <c r="U211" s="141"/>
      <c r="V211" s="141"/>
      <c r="W211" s="141"/>
      <c r="X211" s="141"/>
      <c r="Y211" s="141"/>
      <c r="Z211" s="141"/>
      <c r="AA211" s="141"/>
      <c r="AB211" s="142"/>
      <c r="AC211" s="142"/>
      <c r="AD211" s="143"/>
      <c r="AE211" s="144"/>
    </row>
    <row r="212" spans="3:31" ht="15.75" customHeight="1">
      <c r="C212" s="133"/>
      <c r="D212" s="77"/>
      <c r="E212" s="133"/>
      <c r="O212" s="162"/>
      <c r="T212" s="142"/>
      <c r="U212" s="141"/>
      <c r="V212" s="141"/>
      <c r="W212" s="141"/>
      <c r="X212" s="141"/>
      <c r="Y212" s="141"/>
      <c r="Z212" s="141"/>
      <c r="AA212" s="141"/>
      <c r="AB212" s="142"/>
      <c r="AC212" s="142"/>
      <c r="AD212" s="143"/>
      <c r="AE212" s="144"/>
    </row>
    <row r="213" spans="3:31" ht="15.75" customHeight="1">
      <c r="C213" s="133"/>
      <c r="D213" s="77"/>
      <c r="E213" s="133"/>
      <c r="O213" s="162"/>
      <c r="T213" s="142"/>
      <c r="U213" s="141"/>
      <c r="V213" s="141"/>
      <c r="W213" s="141"/>
      <c r="X213" s="141"/>
      <c r="Y213" s="141"/>
      <c r="Z213" s="141"/>
      <c r="AA213" s="141"/>
      <c r="AB213" s="142"/>
      <c r="AC213" s="142"/>
      <c r="AD213" s="143"/>
      <c r="AE213" s="144"/>
    </row>
    <row r="214" spans="3:31" ht="15.75" customHeight="1">
      <c r="C214" s="133"/>
      <c r="D214" s="77"/>
      <c r="E214" s="133"/>
      <c r="O214" s="162"/>
      <c r="T214" s="142"/>
      <c r="U214" s="141"/>
      <c r="V214" s="141"/>
      <c r="W214" s="141"/>
      <c r="X214" s="141"/>
      <c r="Y214" s="141"/>
      <c r="Z214" s="141"/>
      <c r="AA214" s="141"/>
      <c r="AB214" s="142"/>
      <c r="AC214" s="142"/>
      <c r="AD214" s="143"/>
      <c r="AE214" s="144"/>
    </row>
    <row r="215" spans="3:31" ht="15.75" customHeight="1">
      <c r="C215" s="133"/>
      <c r="D215" s="77"/>
      <c r="E215" s="133"/>
      <c r="O215" s="162"/>
      <c r="T215" s="142"/>
      <c r="U215" s="141"/>
      <c r="V215" s="141"/>
      <c r="W215" s="141"/>
      <c r="X215" s="141"/>
      <c r="Y215" s="141"/>
      <c r="Z215" s="141"/>
      <c r="AA215" s="141"/>
      <c r="AB215" s="142"/>
      <c r="AC215" s="142"/>
      <c r="AD215" s="143"/>
      <c r="AE215" s="144"/>
    </row>
    <row r="216" spans="3:31" ht="15.75" customHeight="1">
      <c r="C216" s="133"/>
      <c r="D216" s="77"/>
      <c r="E216" s="133"/>
      <c r="O216" s="162"/>
      <c r="T216" s="142"/>
      <c r="U216" s="141"/>
      <c r="V216" s="141"/>
      <c r="W216" s="141"/>
      <c r="X216" s="141"/>
      <c r="Y216" s="141"/>
      <c r="Z216" s="141"/>
      <c r="AA216" s="141"/>
      <c r="AB216" s="142"/>
      <c r="AC216" s="142"/>
      <c r="AD216" s="143"/>
      <c r="AE216" s="144"/>
    </row>
    <row r="217" spans="3:31" ht="15.75" customHeight="1">
      <c r="C217" s="133"/>
      <c r="D217" s="77"/>
      <c r="E217" s="133"/>
      <c r="O217" s="162"/>
      <c r="T217" s="142"/>
      <c r="U217" s="141"/>
      <c r="V217" s="141"/>
      <c r="W217" s="141"/>
      <c r="X217" s="141"/>
      <c r="Y217" s="141"/>
      <c r="Z217" s="141"/>
      <c r="AA217" s="141"/>
      <c r="AB217" s="142"/>
      <c r="AC217" s="142"/>
      <c r="AD217" s="143"/>
      <c r="AE217" s="144"/>
    </row>
    <row r="218" spans="3:31" ht="15.75" customHeight="1">
      <c r="C218" s="133"/>
      <c r="D218" s="77"/>
      <c r="E218" s="133"/>
      <c r="O218" s="162"/>
      <c r="T218" s="142"/>
      <c r="U218" s="141"/>
      <c r="V218" s="141"/>
      <c r="W218" s="141"/>
      <c r="X218" s="141"/>
      <c r="Y218" s="141"/>
      <c r="Z218" s="141"/>
      <c r="AA218" s="141"/>
      <c r="AB218" s="142"/>
      <c r="AC218" s="142"/>
      <c r="AD218" s="143"/>
      <c r="AE218" s="144"/>
    </row>
    <row r="219" spans="3:31" ht="15.75" customHeight="1">
      <c r="C219" s="133"/>
      <c r="D219" s="77"/>
      <c r="E219" s="133"/>
      <c r="O219" s="162"/>
      <c r="T219" s="142"/>
      <c r="U219" s="141"/>
      <c r="V219" s="141"/>
      <c r="W219" s="141"/>
      <c r="X219" s="141"/>
      <c r="Y219" s="141"/>
      <c r="Z219" s="141"/>
      <c r="AA219" s="141"/>
      <c r="AB219" s="142"/>
      <c r="AC219" s="142"/>
      <c r="AD219" s="143"/>
      <c r="AE219" s="144"/>
    </row>
    <row r="220" spans="3:31" ht="15.75" customHeight="1">
      <c r="C220" s="133"/>
      <c r="D220" s="77"/>
      <c r="E220" s="133"/>
      <c r="O220" s="162"/>
      <c r="T220" s="142"/>
      <c r="U220" s="141"/>
      <c r="V220" s="141"/>
      <c r="W220" s="141"/>
      <c r="X220" s="141"/>
      <c r="Y220" s="141"/>
      <c r="Z220" s="141"/>
      <c r="AA220" s="141"/>
      <c r="AB220" s="142"/>
      <c r="AC220" s="142"/>
      <c r="AD220" s="143"/>
      <c r="AE220" s="144"/>
    </row>
    <row r="221" spans="3:31" ht="15.75" customHeight="1">
      <c r="C221" s="133"/>
      <c r="D221" s="77"/>
      <c r="E221" s="133"/>
      <c r="O221" s="162"/>
      <c r="T221" s="142"/>
      <c r="U221" s="141"/>
      <c r="V221" s="141"/>
      <c r="W221" s="141"/>
      <c r="X221" s="141"/>
      <c r="Y221" s="141"/>
      <c r="Z221" s="141"/>
      <c r="AA221" s="141"/>
      <c r="AB221" s="142"/>
      <c r="AC221" s="142"/>
      <c r="AD221" s="143"/>
      <c r="AE221" s="144"/>
    </row>
    <row r="222" spans="3:31" ht="15.75" customHeight="1">
      <c r="C222" s="133"/>
      <c r="D222" s="77"/>
      <c r="E222" s="133"/>
      <c r="O222" s="162"/>
      <c r="T222" s="142"/>
      <c r="U222" s="141"/>
      <c r="V222" s="141"/>
      <c r="W222" s="141"/>
      <c r="X222" s="141"/>
      <c r="Y222" s="141"/>
      <c r="Z222" s="141"/>
      <c r="AA222" s="141"/>
      <c r="AB222" s="142"/>
      <c r="AC222" s="142"/>
      <c r="AD222" s="143"/>
      <c r="AE222" s="144"/>
    </row>
    <row r="223" spans="3:31" ht="15.75" customHeight="1">
      <c r="C223" s="133"/>
      <c r="D223" s="77"/>
      <c r="E223" s="133"/>
      <c r="O223" s="162"/>
      <c r="T223" s="142"/>
      <c r="U223" s="141"/>
      <c r="V223" s="141"/>
      <c r="W223" s="141"/>
      <c r="X223" s="141"/>
      <c r="Y223" s="141"/>
      <c r="Z223" s="141"/>
      <c r="AA223" s="141"/>
      <c r="AB223" s="142"/>
      <c r="AC223" s="142"/>
      <c r="AD223" s="143"/>
      <c r="AE223" s="144"/>
    </row>
  </sheetData>
  <mergeCells count="8">
    <mergeCell ref="AZ16:BD16"/>
    <mergeCell ref="BE16:BI16"/>
    <mergeCell ref="BJ16:BN16"/>
    <mergeCell ref="V16:AA16"/>
    <mergeCell ref="AB16:AG16"/>
    <mergeCell ref="AH16:AM16"/>
    <mergeCell ref="AN16:AS16"/>
    <mergeCell ref="AT16:AY16"/>
  </mergeCells>
  <conditionalFormatting sqref="F136:J136 L136:S136">
    <cfRule type="expression" dxfId="99" priority="1">
      <formula>#REF!=7</formula>
    </cfRule>
  </conditionalFormatting>
  <conditionalFormatting sqref="F136:J136 L136:S136">
    <cfRule type="expression" dxfId="98" priority="2">
      <formula>#REF!=6</formula>
    </cfRule>
  </conditionalFormatting>
  <conditionalFormatting sqref="F136:J136 L136:S136">
    <cfRule type="expression" dxfId="97" priority="3">
      <formula>#REF!=5</formula>
    </cfRule>
  </conditionalFormatting>
  <conditionalFormatting sqref="F136:J136 L136:S136">
    <cfRule type="expression" dxfId="96" priority="4">
      <formula>#REF!=4</formula>
    </cfRule>
  </conditionalFormatting>
  <conditionalFormatting sqref="F136:J136 L136:S136">
    <cfRule type="expression" dxfId="95" priority="5">
      <formula>#REF!=3</formula>
    </cfRule>
  </conditionalFormatting>
  <conditionalFormatting sqref="F136:J136 L136:S136">
    <cfRule type="expression" dxfId="94" priority="6">
      <formula>#REF!=2</formula>
    </cfRule>
  </conditionalFormatting>
  <conditionalFormatting sqref="F136:J136 L136:S136">
    <cfRule type="expression" dxfId="93" priority="7">
      <formula>#REF!=1</formula>
    </cfRule>
  </conditionalFormatting>
  <conditionalFormatting sqref="F136:J136 L136:S136">
    <cfRule type="expression" dxfId="92" priority="8">
      <formula>#REF!=7</formula>
    </cfRule>
  </conditionalFormatting>
  <conditionalFormatting sqref="F136:J136 L136:S136">
    <cfRule type="expression" dxfId="91" priority="9">
      <formula>#REF!=6</formula>
    </cfRule>
  </conditionalFormatting>
  <conditionalFormatting sqref="F136:J136 L136:S136">
    <cfRule type="expression" dxfId="90" priority="10">
      <formula>#REF!=5</formula>
    </cfRule>
  </conditionalFormatting>
  <conditionalFormatting sqref="F136:J136 L136:S136">
    <cfRule type="expression" dxfId="89" priority="11">
      <formula>#REF!=4</formula>
    </cfRule>
  </conditionalFormatting>
  <conditionalFormatting sqref="F136:J136 L136:S136">
    <cfRule type="expression" dxfId="88" priority="12">
      <formula>#REF!=3</formula>
    </cfRule>
  </conditionalFormatting>
  <conditionalFormatting sqref="F136:J136 L136:S136">
    <cfRule type="expression" dxfId="87" priority="13">
      <formula>#REF!=2</formula>
    </cfRule>
  </conditionalFormatting>
  <conditionalFormatting sqref="F136:J136 L136:S136">
    <cfRule type="expression" dxfId="86" priority="14">
      <formula>#REF!=1</formula>
    </cfRule>
  </conditionalFormatting>
  <conditionalFormatting sqref="F138:J140 L138:S140">
    <cfRule type="expression" dxfId="85" priority="15">
      <formula>#REF!=7</formula>
    </cfRule>
  </conditionalFormatting>
  <conditionalFormatting sqref="F138:J140 L138:S140">
    <cfRule type="expression" dxfId="84" priority="16">
      <formula>#REF!=6</formula>
    </cfRule>
  </conditionalFormatting>
  <conditionalFormatting sqref="F138:J140 L138:S140">
    <cfRule type="expression" dxfId="83" priority="17">
      <formula>#REF!=5</formula>
    </cfRule>
  </conditionalFormatting>
  <conditionalFormatting sqref="F138:J140 L138:S140">
    <cfRule type="expression" dxfId="82" priority="18">
      <formula>#REF!=4</formula>
    </cfRule>
  </conditionalFormatting>
  <conditionalFormatting sqref="F138:J140 L138:S140">
    <cfRule type="expression" dxfId="81" priority="19">
      <formula>#REF!=3</formula>
    </cfRule>
  </conditionalFormatting>
  <conditionalFormatting sqref="F138:J140 L138:S140">
    <cfRule type="expression" dxfId="80" priority="20">
      <formula>#REF!=2</formula>
    </cfRule>
  </conditionalFormatting>
  <conditionalFormatting sqref="F138:J140 L138:S140">
    <cfRule type="expression" dxfId="79" priority="21">
      <formula>#REF!=1</formula>
    </cfRule>
  </conditionalFormatting>
  <conditionalFormatting sqref="AE136:AE140 AE142:AE223">
    <cfRule type="cellIs" dxfId="78" priority="22" operator="equal">
      <formula>2020</formula>
    </cfRule>
  </conditionalFormatting>
  <conditionalFormatting sqref="AE136:AE140 AE142:AE223">
    <cfRule type="cellIs" dxfId="77" priority="23" operator="equal">
      <formula>2019</formula>
    </cfRule>
  </conditionalFormatting>
  <conditionalFormatting sqref="AE136:AE140 AE142:AE223">
    <cfRule type="cellIs" dxfId="76" priority="24" operator="equal">
      <formula>2018</formula>
    </cfRule>
  </conditionalFormatting>
  <conditionalFormatting sqref="B23:B39">
    <cfRule type="cellIs" dxfId="75" priority="25" operator="between">
      <formula>44348</formula>
      <formula>44377</formula>
    </cfRule>
  </conditionalFormatting>
  <conditionalFormatting sqref="B23:B39">
    <cfRule type="cellIs" dxfId="74" priority="26" operator="between">
      <formula>44317</formula>
      <formula>44347</formula>
    </cfRule>
  </conditionalFormatting>
  <conditionalFormatting sqref="B23:B39">
    <cfRule type="cellIs" dxfId="73" priority="27" operator="between">
      <formula>44287</formula>
      <formula>44316</formula>
    </cfRule>
  </conditionalFormatting>
  <conditionalFormatting sqref="B23:B39">
    <cfRule type="cellIs" dxfId="72" priority="28" operator="between">
      <formula>44256</formula>
      <formula>44286</formula>
    </cfRule>
  </conditionalFormatting>
  <conditionalFormatting sqref="B23:B39">
    <cfRule type="cellIs" dxfId="71" priority="29" operator="between">
      <formula>44228</formula>
      <formula>44255</formula>
    </cfRule>
  </conditionalFormatting>
  <conditionalFormatting sqref="B23:B39">
    <cfRule type="cellIs" dxfId="70" priority="30" operator="between">
      <formula>44197</formula>
      <formula>44227</formula>
    </cfRule>
  </conditionalFormatting>
  <conditionalFormatting sqref="B23:B39">
    <cfRule type="cellIs" dxfId="69" priority="31" operator="between">
      <formula>44166</formula>
      <formula>44196</formula>
    </cfRule>
  </conditionalFormatting>
  <conditionalFormatting sqref="B23:B39">
    <cfRule type="cellIs" dxfId="68" priority="32" operator="between">
      <formula>44136</formula>
      <formula>44165</formula>
    </cfRule>
  </conditionalFormatting>
  <conditionalFormatting sqref="B23:B39">
    <cfRule type="cellIs" dxfId="67" priority="33" operator="between">
      <formula>44105</formula>
      <formula>44135</formula>
    </cfRule>
  </conditionalFormatting>
  <conditionalFormatting sqref="B122:B135">
    <cfRule type="cellIs" dxfId="66" priority="34" operator="between">
      <formula>44348</formula>
      <formula>44377</formula>
    </cfRule>
  </conditionalFormatting>
  <conditionalFormatting sqref="B122:B135">
    <cfRule type="cellIs" dxfId="65" priority="35" operator="between">
      <formula>44317</formula>
      <formula>44347</formula>
    </cfRule>
  </conditionalFormatting>
  <conditionalFormatting sqref="B122:B135">
    <cfRule type="cellIs" dxfId="64" priority="36" operator="between">
      <formula>44287</formula>
      <formula>44316</formula>
    </cfRule>
  </conditionalFormatting>
  <conditionalFormatting sqref="B122:B135">
    <cfRule type="cellIs" dxfId="63" priority="37" operator="between">
      <formula>44256</formula>
      <formula>44286</formula>
    </cfRule>
  </conditionalFormatting>
  <conditionalFormatting sqref="B122:B135">
    <cfRule type="cellIs" dxfId="62" priority="38" operator="between">
      <formula>44228</formula>
      <formula>44255</formula>
    </cfRule>
  </conditionalFormatting>
  <conditionalFormatting sqref="B122:B135">
    <cfRule type="cellIs" dxfId="61" priority="39" operator="between">
      <formula>44197</formula>
      <formula>44227</formula>
    </cfRule>
  </conditionalFormatting>
  <conditionalFormatting sqref="B122:B135">
    <cfRule type="cellIs" dxfId="60" priority="40" operator="between">
      <formula>44166</formula>
      <formula>44196</formula>
    </cfRule>
  </conditionalFormatting>
  <conditionalFormatting sqref="B122:B135">
    <cfRule type="cellIs" dxfId="59" priority="41" operator="between">
      <formula>44136</formula>
      <formula>44165</formula>
    </cfRule>
  </conditionalFormatting>
  <conditionalFormatting sqref="B122:B135">
    <cfRule type="cellIs" dxfId="58" priority="42" operator="between">
      <formula>44105</formula>
      <formula>44135</formula>
    </cfRule>
  </conditionalFormatting>
  <conditionalFormatting sqref="B40:B53">
    <cfRule type="cellIs" dxfId="57" priority="43" operator="between">
      <formula>44348</formula>
      <formula>44377</formula>
    </cfRule>
  </conditionalFormatting>
  <conditionalFormatting sqref="B40:B53">
    <cfRule type="cellIs" dxfId="56" priority="44" operator="between">
      <formula>44317</formula>
      <formula>44347</formula>
    </cfRule>
  </conditionalFormatting>
  <conditionalFormatting sqref="B40:B53">
    <cfRule type="cellIs" dxfId="55" priority="45" operator="between">
      <formula>44287</formula>
      <formula>44316</formula>
    </cfRule>
  </conditionalFormatting>
  <conditionalFormatting sqref="B40:B53">
    <cfRule type="cellIs" dxfId="54" priority="46" operator="between">
      <formula>44256</formula>
      <formula>44286</formula>
    </cfRule>
  </conditionalFormatting>
  <conditionalFormatting sqref="B40:B53">
    <cfRule type="cellIs" dxfId="53" priority="47" operator="between">
      <formula>44228</formula>
      <formula>44255</formula>
    </cfRule>
  </conditionalFormatting>
  <conditionalFormatting sqref="B40:B53">
    <cfRule type="cellIs" dxfId="52" priority="48" operator="between">
      <formula>44197</formula>
      <formula>44227</formula>
    </cfRule>
  </conditionalFormatting>
  <conditionalFormatting sqref="B40:B53">
    <cfRule type="cellIs" dxfId="51" priority="49" operator="between">
      <formula>44166</formula>
      <formula>44196</formula>
    </cfRule>
  </conditionalFormatting>
  <conditionalFormatting sqref="B40:B53">
    <cfRule type="cellIs" dxfId="50" priority="50" operator="between">
      <formula>44136</formula>
      <formula>44165</formula>
    </cfRule>
  </conditionalFormatting>
  <conditionalFormatting sqref="B40:B53">
    <cfRule type="cellIs" dxfId="49" priority="51" operator="between">
      <formula>44105</formula>
      <formula>44135</formula>
    </cfRule>
  </conditionalFormatting>
  <conditionalFormatting sqref="B54:B86">
    <cfRule type="cellIs" dxfId="48" priority="52" operator="between">
      <formula>44348</formula>
      <formula>44377</formula>
    </cfRule>
  </conditionalFormatting>
  <conditionalFormatting sqref="B54:B86">
    <cfRule type="cellIs" dxfId="47" priority="53" operator="between">
      <formula>44317</formula>
      <formula>44347</formula>
    </cfRule>
  </conditionalFormatting>
  <conditionalFormatting sqref="B54:B86">
    <cfRule type="cellIs" dxfId="46" priority="54" operator="between">
      <formula>44287</formula>
      <formula>44316</formula>
    </cfRule>
  </conditionalFormatting>
  <conditionalFormatting sqref="B54:B86">
    <cfRule type="cellIs" dxfId="45" priority="55" operator="between">
      <formula>44256</formula>
      <formula>44286</formula>
    </cfRule>
  </conditionalFormatting>
  <conditionalFormatting sqref="B54:B86">
    <cfRule type="cellIs" dxfId="44" priority="56" operator="between">
      <formula>44228</formula>
      <formula>44255</formula>
    </cfRule>
  </conditionalFormatting>
  <conditionalFormatting sqref="B54:B86">
    <cfRule type="cellIs" dxfId="43" priority="57" operator="between">
      <formula>44197</formula>
      <formula>44227</formula>
    </cfRule>
  </conditionalFormatting>
  <conditionalFormatting sqref="B54:B86">
    <cfRule type="cellIs" dxfId="42" priority="58" operator="between">
      <formula>44166</formula>
      <formula>44196</formula>
    </cfRule>
  </conditionalFormatting>
  <conditionalFormatting sqref="B54:B86">
    <cfRule type="cellIs" dxfId="41" priority="59" operator="between">
      <formula>44136</formula>
      <formula>44165</formula>
    </cfRule>
  </conditionalFormatting>
  <conditionalFormatting sqref="B54:B86">
    <cfRule type="cellIs" dxfId="40" priority="60" operator="between">
      <formula>44105</formula>
      <formula>44135</formula>
    </cfRule>
  </conditionalFormatting>
  <conditionalFormatting sqref="B87:B110">
    <cfRule type="cellIs" dxfId="39" priority="61" operator="between">
      <formula>44348</formula>
      <formula>44377</formula>
    </cfRule>
  </conditionalFormatting>
  <conditionalFormatting sqref="B87:B110">
    <cfRule type="cellIs" dxfId="38" priority="62" operator="between">
      <formula>44317</formula>
      <formula>44347</formula>
    </cfRule>
  </conditionalFormatting>
  <conditionalFormatting sqref="B87:B110">
    <cfRule type="cellIs" dxfId="37" priority="63" operator="between">
      <formula>44287</formula>
      <formula>44316</formula>
    </cfRule>
  </conditionalFormatting>
  <conditionalFormatting sqref="B87:B110">
    <cfRule type="cellIs" dxfId="36" priority="64" operator="between">
      <formula>44256</formula>
      <formula>44286</formula>
    </cfRule>
  </conditionalFormatting>
  <conditionalFormatting sqref="B87:B110">
    <cfRule type="cellIs" dxfId="35" priority="65" operator="between">
      <formula>44228</formula>
      <formula>44255</formula>
    </cfRule>
  </conditionalFormatting>
  <conditionalFormatting sqref="B87:B110">
    <cfRule type="cellIs" dxfId="34" priority="66" operator="between">
      <formula>44197</formula>
      <formula>44227</formula>
    </cfRule>
  </conditionalFormatting>
  <conditionalFormatting sqref="B87:B110">
    <cfRule type="cellIs" dxfId="33" priority="67" operator="between">
      <formula>44166</formula>
      <formula>44196</formula>
    </cfRule>
  </conditionalFormatting>
  <conditionalFormatting sqref="B87:B110">
    <cfRule type="cellIs" dxfId="32" priority="68" operator="between">
      <formula>44136</formula>
      <formula>44165</formula>
    </cfRule>
  </conditionalFormatting>
  <conditionalFormatting sqref="B87:B110">
    <cfRule type="cellIs" dxfId="31" priority="69" operator="between">
      <formula>44105</formula>
      <formula>44135</formula>
    </cfRule>
  </conditionalFormatting>
  <conditionalFormatting sqref="B111:B121">
    <cfRule type="cellIs" dxfId="30" priority="70" operator="between">
      <formula>44348</formula>
      <formula>44377</formula>
    </cfRule>
  </conditionalFormatting>
  <conditionalFormatting sqref="B111:B121">
    <cfRule type="cellIs" dxfId="29" priority="71" operator="between">
      <formula>44317</formula>
      <formula>44347</formula>
    </cfRule>
  </conditionalFormatting>
  <conditionalFormatting sqref="B111:B121">
    <cfRule type="cellIs" dxfId="28" priority="72" operator="between">
      <formula>44287</formula>
      <formula>44316</formula>
    </cfRule>
  </conditionalFormatting>
  <conditionalFormatting sqref="B111:B121">
    <cfRule type="cellIs" dxfId="27" priority="73" operator="between">
      <formula>44256</formula>
      <formula>44286</formula>
    </cfRule>
  </conditionalFormatting>
  <conditionalFormatting sqref="B111:B121">
    <cfRule type="cellIs" dxfId="26" priority="74" operator="between">
      <formula>44228</formula>
      <formula>44255</formula>
    </cfRule>
  </conditionalFormatting>
  <conditionalFormatting sqref="B111:B121">
    <cfRule type="cellIs" dxfId="25" priority="75" operator="between">
      <formula>44197</formula>
      <formula>44227</formula>
    </cfRule>
  </conditionalFormatting>
  <conditionalFormatting sqref="B111:B121">
    <cfRule type="cellIs" dxfId="24" priority="76" operator="between">
      <formula>44166</formula>
      <formula>44196</formula>
    </cfRule>
  </conditionalFormatting>
  <conditionalFormatting sqref="B111:B121">
    <cfRule type="cellIs" dxfId="23" priority="77" operator="between">
      <formula>44136</formula>
      <formula>44165</formula>
    </cfRule>
  </conditionalFormatting>
  <conditionalFormatting sqref="B111:B121">
    <cfRule type="cellIs" dxfId="22" priority="78" operator="between">
      <formula>44105</formula>
      <formula>44135</formula>
    </cfRule>
  </conditionalFormatting>
  <conditionalFormatting sqref="B22">
    <cfRule type="cellIs" dxfId="21" priority="79" operator="between">
      <formula>44348</formula>
      <formula>44377</formula>
    </cfRule>
  </conditionalFormatting>
  <conditionalFormatting sqref="B22">
    <cfRule type="cellIs" dxfId="20" priority="80" operator="between">
      <formula>44317</formula>
      <formula>44347</formula>
    </cfRule>
  </conditionalFormatting>
  <conditionalFormatting sqref="B22">
    <cfRule type="cellIs" dxfId="19" priority="81" operator="between">
      <formula>44287</formula>
      <formula>44316</formula>
    </cfRule>
  </conditionalFormatting>
  <conditionalFormatting sqref="B22">
    <cfRule type="cellIs" dxfId="18" priority="82" operator="between">
      <formula>44256</formula>
      <formula>44286</formula>
    </cfRule>
  </conditionalFormatting>
  <conditionalFormatting sqref="B22">
    <cfRule type="cellIs" dxfId="17" priority="83" operator="between">
      <formula>44228</formula>
      <formula>44255</formula>
    </cfRule>
  </conditionalFormatting>
  <conditionalFormatting sqref="B22">
    <cfRule type="cellIs" dxfId="16" priority="84" operator="between">
      <formula>44197</formula>
      <formula>44227</formula>
    </cfRule>
  </conditionalFormatting>
  <conditionalFormatting sqref="B22">
    <cfRule type="cellIs" dxfId="15" priority="85" operator="between">
      <formula>44166</formula>
      <formula>44196</formula>
    </cfRule>
  </conditionalFormatting>
  <conditionalFormatting sqref="B22">
    <cfRule type="cellIs" dxfId="14" priority="86" operator="between">
      <formula>44136</formula>
      <formula>44165</formula>
    </cfRule>
  </conditionalFormatting>
  <conditionalFormatting sqref="B22">
    <cfRule type="cellIs" dxfId="13" priority="87" operator="between">
      <formula>44105</formula>
      <formula>44135</formula>
    </cfRule>
  </conditionalFormatting>
  <conditionalFormatting sqref="Z22">
    <cfRule type="cellIs" dxfId="12" priority="88" operator="greaterThan">
      <formula>30</formula>
    </cfRule>
  </conditionalFormatting>
  <conditionalFormatting sqref="AF22 AL22 AR22 AX22">
    <cfRule type="cellIs" dxfId="11" priority="89" operator="greaterThan">
      <formula>30</formula>
    </cfRule>
  </conditionalFormatting>
  <conditionalFormatting sqref="BK20">
    <cfRule type="cellIs" dxfId="10" priority="90" operator="greaterThan">
      <formula>30</formula>
    </cfRule>
  </conditionalFormatting>
  <conditionalFormatting sqref="BP20 BU20 BZ20">
    <cfRule type="cellIs" dxfId="9" priority="91" operator="greaterThan">
      <formula>30</formula>
    </cfRule>
  </conditionalFormatting>
  <conditionalFormatting sqref="Z21">
    <cfRule type="cellIs" dxfId="8" priority="92" operator="greaterThan">
      <formula>30</formula>
    </cfRule>
  </conditionalFormatting>
  <conditionalFormatting sqref="AF21 AL21 AR21 AX21">
    <cfRule type="cellIs" dxfId="7" priority="93" operator="greaterThan">
      <formula>30</formula>
    </cfRule>
  </conditionalFormatting>
  <conditionalFormatting sqref="B21">
    <cfRule type="cellIs" dxfId="6" priority="94" operator="between">
      <formula>44713</formula>
      <formula>44742</formula>
    </cfRule>
  </conditionalFormatting>
  <conditionalFormatting sqref="B21">
    <cfRule type="cellIs" dxfId="5" priority="95" operator="between">
      <formula>44743</formula>
      <formula>44773</formula>
    </cfRule>
  </conditionalFormatting>
  <conditionalFormatting sqref="BD20">
    <cfRule type="cellIs" dxfId="4" priority="96" operator="greaterThan">
      <formula>30</formula>
    </cfRule>
  </conditionalFormatting>
  <conditionalFormatting sqref="Z20">
    <cfRule type="cellIs" dxfId="3" priority="97" operator="greaterThan">
      <formula>30</formula>
    </cfRule>
  </conditionalFormatting>
  <conditionalFormatting sqref="AF20 AL20 AR20 AX20">
    <cfRule type="cellIs" dxfId="2" priority="98" operator="greaterThan">
      <formula>30</formula>
    </cfRule>
  </conditionalFormatting>
  <conditionalFormatting sqref="B20">
    <cfRule type="cellIs" dxfId="1" priority="99" operator="between">
      <formula>44835</formula>
      <formula>44865</formula>
    </cfRule>
  </conditionalFormatting>
  <conditionalFormatting sqref="B20">
    <cfRule type="cellIs" dxfId="0" priority="100" operator="between">
      <formula>44866</formula>
      <formula>44895</formula>
    </cfRule>
  </conditionalFormatting>
  <printOptions horizontalCentered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220"/>
  <sheetViews>
    <sheetView workbookViewId="0"/>
  </sheetViews>
  <sheetFormatPr defaultColWidth="14.44140625" defaultRowHeight="15" customHeight="1"/>
  <cols>
    <col min="1" max="1" width="14.88671875" customWidth="1"/>
    <col min="2" max="2" width="8.6640625" customWidth="1"/>
    <col min="3" max="3" width="16" customWidth="1"/>
    <col min="4" max="6" width="8.6640625" customWidth="1"/>
  </cols>
  <sheetData>
    <row r="2" spans="1:4" ht="14.4">
      <c r="A2" s="399" t="s">
        <v>172</v>
      </c>
      <c r="B2" s="448" t="s">
        <v>263</v>
      </c>
      <c r="C2" s="76" t="s">
        <v>264</v>
      </c>
      <c r="D2" s="389" t="s">
        <v>265</v>
      </c>
    </row>
    <row r="3" spans="1:4" ht="14.4">
      <c r="A3" s="201"/>
      <c r="B3" s="201"/>
      <c r="C3" s="76" t="s">
        <v>164</v>
      </c>
      <c r="D3" s="201"/>
    </row>
    <row r="4" spans="1:4" ht="14.4">
      <c r="A4" s="77" t="s">
        <v>179</v>
      </c>
      <c r="B4" s="169" t="s">
        <v>175</v>
      </c>
      <c r="C4" s="135">
        <v>0.75</v>
      </c>
      <c r="D4" s="77" t="s">
        <v>71</v>
      </c>
    </row>
    <row r="5" spans="1:4" ht="14.4">
      <c r="A5" s="77" t="s">
        <v>188</v>
      </c>
      <c r="B5" s="169" t="s">
        <v>180</v>
      </c>
      <c r="C5" s="135">
        <v>1</v>
      </c>
      <c r="D5" s="77" t="s">
        <v>72</v>
      </c>
    </row>
    <row r="6" spans="1:4" ht="14.4">
      <c r="A6" s="77" t="s">
        <v>184</v>
      </c>
      <c r="B6" s="135" t="s">
        <v>181</v>
      </c>
      <c r="C6" s="170">
        <v>1.25</v>
      </c>
      <c r="D6" s="77" t="s">
        <v>73</v>
      </c>
    </row>
    <row r="7" spans="1:4" ht="14.4">
      <c r="A7" s="77" t="s">
        <v>193</v>
      </c>
      <c r="B7" s="135" t="s">
        <v>189</v>
      </c>
      <c r="C7" s="135">
        <v>1.5</v>
      </c>
      <c r="D7" s="77" t="s">
        <v>74</v>
      </c>
    </row>
    <row r="8" spans="1:4" ht="14.4">
      <c r="A8" s="77" t="s">
        <v>196</v>
      </c>
      <c r="B8" s="135" t="s">
        <v>194</v>
      </c>
      <c r="D8" s="77" t="s">
        <v>75</v>
      </c>
    </row>
    <row r="9" spans="1:4" ht="14.4">
      <c r="A9" s="77" t="s">
        <v>266</v>
      </c>
      <c r="B9" s="135" t="s">
        <v>197</v>
      </c>
      <c r="D9" s="77" t="s">
        <v>76</v>
      </c>
    </row>
    <row r="10" spans="1:4" ht="14.4">
      <c r="A10" s="77" t="s">
        <v>267</v>
      </c>
      <c r="B10" s="135" t="s">
        <v>200</v>
      </c>
      <c r="D10" s="77" t="s">
        <v>77</v>
      </c>
    </row>
    <row r="11" spans="1:4" ht="14.4">
      <c r="A11" s="77" t="s">
        <v>268</v>
      </c>
      <c r="B11" s="135" t="s">
        <v>269</v>
      </c>
      <c r="D11" s="77" t="s">
        <v>78</v>
      </c>
    </row>
    <row r="12" spans="1:4" ht="14.4">
      <c r="A12" s="77" t="s">
        <v>270</v>
      </c>
      <c r="B12" s="98" t="s">
        <v>203</v>
      </c>
      <c r="D12" s="77" t="s">
        <v>271</v>
      </c>
    </row>
    <row r="13" spans="1:4" ht="14.4">
      <c r="A13" s="77" t="s">
        <v>272</v>
      </c>
      <c r="B13" s="135" t="s">
        <v>204</v>
      </c>
    </row>
    <row r="14" spans="1:4" ht="14.4">
      <c r="A14" s="77" t="s">
        <v>273</v>
      </c>
    </row>
    <row r="15" spans="1:4" ht="14.4">
      <c r="A15" s="77" t="s">
        <v>274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</sheetData>
  <mergeCells count="3">
    <mergeCell ref="A2:A3"/>
    <mergeCell ref="B2:B3"/>
    <mergeCell ref="D2:D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Survey</vt:lpstr>
      <vt:lpstr>2020 Chain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TAB</dc:creator>
  <cp:lastModifiedBy>NTAB TECH</cp:lastModifiedBy>
  <dcterms:created xsi:type="dcterms:W3CDTF">2023-02-27T16:23:18Z</dcterms:created>
  <dcterms:modified xsi:type="dcterms:W3CDTF">2023-03-08T16:35:46Z</dcterms:modified>
</cp:coreProperties>
</file>