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/>
  <mc:AlternateContent xmlns:mc="http://schemas.openxmlformats.org/markup-compatibility/2006">
    <mc:Choice Requires="x15">
      <x15ac:absPath xmlns:x15ac="http://schemas.microsoft.com/office/spreadsheetml/2010/11/ac" url="C:\Users\National TAB\Desktop\CS\Fleming Island\"/>
    </mc:Choice>
  </mc:AlternateContent>
  <xr:revisionPtr revIDLastSave="0" documentId="13_ncr:1_{0C633455-108B-40B8-86C2-7DBD72603B50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Survey" sheetId="1" r:id="rId1"/>
    <sheet name="2020 Chain" sheetId="2" r:id="rId2"/>
    <sheet name="Sheet1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Y20" i="2" l="1"/>
  <c r="AX20" i="2"/>
  <c r="AS20" i="2"/>
  <c r="AR20" i="2"/>
  <c r="AM20" i="2"/>
  <c r="AL20" i="2"/>
  <c r="AG20" i="2"/>
  <c r="AF20" i="2"/>
  <c r="AA20" i="2"/>
  <c r="Z20" i="2"/>
  <c r="H20" i="2"/>
  <c r="B20" i="2"/>
  <c r="C9" i="2"/>
  <c r="C8" i="2"/>
  <c r="C7" i="2"/>
  <c r="C6" i="2"/>
  <c r="C5" i="2"/>
  <c r="C4" i="2"/>
  <c r="C3" i="2"/>
  <c r="C2" i="2"/>
  <c r="C1" i="2"/>
  <c r="BL133" i="1"/>
  <c r="BF133" i="1"/>
  <c r="AZ133" i="1"/>
  <c r="BL131" i="1"/>
  <c r="BF131" i="1"/>
  <c r="AZ131" i="1"/>
  <c r="BL129" i="1"/>
  <c r="BF129" i="1"/>
  <c r="AZ129" i="1"/>
  <c r="BL127" i="1"/>
  <c r="BF127" i="1"/>
  <c r="AZ127" i="1"/>
  <c r="BL125" i="1"/>
  <c r="BF125" i="1"/>
  <c r="AZ125" i="1"/>
  <c r="BL119" i="1"/>
  <c r="BF119" i="1"/>
  <c r="AZ119" i="1"/>
  <c r="BL117" i="1"/>
  <c r="BF117" i="1"/>
  <c r="AZ117" i="1"/>
  <c r="BL115" i="1"/>
  <c r="BF115" i="1"/>
  <c r="AZ115" i="1"/>
  <c r="BL113" i="1"/>
  <c r="BF113" i="1"/>
  <c r="AZ113" i="1"/>
  <c r="BL111" i="1"/>
  <c r="BF111" i="1"/>
  <c r="AZ111" i="1"/>
  <c r="BL109" i="1"/>
  <c r="BF109" i="1"/>
  <c r="AZ109" i="1"/>
  <c r="BL107" i="1"/>
  <c r="BF107" i="1"/>
  <c r="AZ107" i="1"/>
  <c r="BL99" i="1"/>
  <c r="BF99" i="1"/>
  <c r="AZ99" i="1"/>
  <c r="BL97" i="1"/>
  <c r="BF97" i="1"/>
  <c r="AZ97" i="1"/>
  <c r="BL95" i="1"/>
  <c r="BF95" i="1"/>
  <c r="AZ95" i="1"/>
  <c r="BL93" i="1"/>
  <c r="BF93" i="1"/>
  <c r="AZ93" i="1"/>
  <c r="BL91" i="1"/>
  <c r="BF91" i="1"/>
  <c r="AZ91" i="1"/>
  <c r="BL89" i="1"/>
  <c r="BF89" i="1"/>
  <c r="AZ89" i="1"/>
  <c r="BL87" i="1"/>
  <c r="BF87" i="1"/>
  <c r="AZ87" i="1"/>
  <c r="BL79" i="1"/>
  <c r="BF79" i="1"/>
  <c r="AZ79" i="1"/>
  <c r="BL77" i="1"/>
  <c r="BF77" i="1"/>
  <c r="AZ77" i="1"/>
  <c r="BL75" i="1"/>
  <c r="BF75" i="1"/>
  <c r="AZ75" i="1"/>
  <c r="BL73" i="1"/>
  <c r="BF73" i="1"/>
  <c r="AZ73" i="1"/>
  <c r="BL71" i="1"/>
  <c r="BF71" i="1"/>
  <c r="AZ71" i="1"/>
  <c r="BL69" i="1"/>
  <c r="BF69" i="1"/>
  <c r="AZ69" i="1"/>
  <c r="AT69" i="1"/>
  <c r="BL67" i="1"/>
  <c r="BF67" i="1"/>
  <c r="AZ67" i="1"/>
  <c r="AT67" i="1"/>
  <c r="BL65" i="1"/>
  <c r="BF65" i="1"/>
  <c r="AZ65" i="1"/>
  <c r="AT65" i="1"/>
  <c r="BL57" i="1"/>
  <c r="BF57" i="1"/>
  <c r="AZ57" i="1"/>
  <c r="AT57" i="1"/>
  <c r="BL55" i="1"/>
  <c r="BF55" i="1"/>
  <c r="AZ55" i="1"/>
  <c r="AT55" i="1"/>
  <c r="BL53" i="1"/>
  <c r="BF53" i="1"/>
  <c r="AZ53" i="1"/>
  <c r="BL51" i="1"/>
  <c r="BF51" i="1"/>
  <c r="AZ51" i="1"/>
  <c r="BL49" i="1"/>
  <c r="BF49" i="1"/>
  <c r="AZ49" i="1"/>
  <c r="BL47" i="1"/>
  <c r="BF47" i="1"/>
  <c r="AZ47" i="1"/>
  <c r="BF38" i="1"/>
  <c r="AZ38" i="1"/>
  <c r="BL34" i="1"/>
  <c r="BF34" i="1"/>
  <c r="AZ34" i="1"/>
  <c r="BL32" i="1"/>
  <c r="BF32" i="1"/>
  <c r="AZ32" i="1"/>
  <c r="AT32" i="1"/>
  <c r="AT34" i="1" s="1"/>
  <c r="BL30" i="1"/>
  <c r="BF30" i="1"/>
  <c r="AZ30" i="1"/>
  <c r="BL28" i="1"/>
  <c r="BF28" i="1"/>
  <c r="BS14" i="1" s="1"/>
  <c r="AZ28" i="1"/>
  <c r="BS13" i="1" s="1"/>
  <c r="AT28" i="1"/>
  <c r="BS12" i="1" s="1"/>
  <c r="AN28" i="1"/>
  <c r="BS11" i="1" s="1"/>
  <c r="BL26" i="1"/>
  <c r="BF26" i="1"/>
  <c r="AZ26" i="1"/>
  <c r="BL24" i="1"/>
  <c r="BF24" i="1"/>
  <c r="AZ24" i="1"/>
  <c r="BH13" i="1" s="1"/>
  <c r="D24" i="1"/>
  <c r="BL22" i="1"/>
  <c r="BF22" i="1"/>
  <c r="BD14" i="1" s="1"/>
  <c r="AZ22" i="1"/>
  <c r="BD13" i="1" s="1"/>
  <c r="BL20" i="1"/>
  <c r="BF20" i="1"/>
  <c r="AZ20" i="1"/>
  <c r="AA15" i="1"/>
  <c r="X15" i="1"/>
  <c r="BM14" i="1"/>
  <c r="BM15" i="1" s="1"/>
  <c r="BH14" i="1"/>
  <c r="AZ14" i="1"/>
  <c r="AI14" i="1" a="1"/>
  <c r="AI14" i="1" s="1"/>
  <c r="AA14" i="1"/>
  <c r="X14" i="1"/>
  <c r="BM13" i="1"/>
  <c r="AZ13" i="1"/>
  <c r="AS13" i="1"/>
  <c r="AI13" i="1" a="1"/>
  <c r="AI13" i="1"/>
  <c r="AA13" i="1"/>
  <c r="X13" i="1"/>
  <c r="BM12" i="1"/>
  <c r="BH12" i="1"/>
  <c r="BD12" i="1"/>
  <c r="AZ12" i="1"/>
  <c r="AI12" i="1" a="1"/>
  <c r="AI12" i="1" s="1"/>
  <c r="AA12" i="1"/>
  <c r="BM11" i="1"/>
  <c r="BH11" i="1"/>
  <c r="BD11" i="1"/>
  <c r="AZ11" i="1"/>
  <c r="AP11" i="1"/>
  <c r="BS10" i="1"/>
  <c r="BM10" i="1"/>
  <c r="BH10" i="1"/>
  <c r="BD10" i="1"/>
  <c r="AZ10" i="1"/>
  <c r="BW10" i="1" s="1"/>
  <c r="AP10" i="1"/>
  <c r="BS9" i="1"/>
  <c r="BM9" i="1"/>
  <c r="BH9" i="1"/>
  <c r="BD9" i="1"/>
  <c r="AZ9" i="1"/>
  <c r="BW9" i="1" s="1"/>
  <c r="AP9" i="1"/>
  <c r="BS8" i="1"/>
  <c r="BM8" i="1"/>
  <c r="BH8" i="1"/>
  <c r="BD8" i="1"/>
  <c r="AZ8" i="1"/>
  <c r="AP8" i="1"/>
  <c r="AI8" i="1" a="1"/>
  <c r="AI8" i="1" s="1"/>
  <c r="AA8" i="1"/>
  <c r="J2" i="1"/>
  <c r="BW13" i="1" l="1"/>
  <c r="BW14" i="1"/>
  <c r="BW12" i="1"/>
  <c r="AZ15" i="1"/>
  <c r="BH15" i="1"/>
  <c r="BW11" i="1"/>
  <c r="BS15" i="1"/>
  <c r="BD15" i="1"/>
  <c r="BW8" i="1"/>
  <c r="BW15" i="1" l="1"/>
</calcChain>
</file>

<file path=xl/sharedStrings.xml><?xml version="1.0" encoding="utf-8"?>
<sst xmlns="http://schemas.openxmlformats.org/spreadsheetml/2006/main" count="953" uniqueCount="302">
  <si>
    <t>NOTE:  WHILE LENNOX UNITS CAN BE ORDERED, UNITS CANNOT BE DELIVERED UNTIL 1ST QUARTER OF 2023</t>
  </si>
  <si>
    <t>TAB Partner -</t>
  </si>
  <si>
    <t>Tech-</t>
  </si>
  <si>
    <t>CONDITION SURVEY</t>
  </si>
  <si>
    <t>Survey Due Date -</t>
  </si>
  <si>
    <t>UNIT #</t>
  </si>
  <si>
    <t>UNIT NAME</t>
  </si>
  <si>
    <t>STREET ADDRESS</t>
  </si>
  <si>
    <t>CITY</t>
  </si>
  <si>
    <t>ST</t>
  </si>
  <si>
    <t>OPERATOR</t>
  </si>
  <si>
    <t>PHONE #</t>
  </si>
  <si>
    <t>EMAIL</t>
  </si>
  <si>
    <t>CONSTRUCTION MGR (CM)</t>
  </si>
  <si>
    <t>SR PROGRAM MGR (SRP)</t>
  </si>
  <si>
    <t>SR PROGRAM LEAD (SRPL)</t>
  </si>
  <si>
    <t>FEQ FIELD CONSULTANT</t>
  </si>
  <si>
    <t>PROTO-TYPE</t>
  </si>
  <si>
    <t>OPEN DATE</t>
  </si>
  <si>
    <t>UNIT AGE</t>
  </si>
  <si>
    <t>CONSTR START</t>
  </si>
  <si>
    <t>SCOPE OF WORK</t>
  </si>
  <si>
    <t>ARCHITECT</t>
  </si>
  <si>
    <t>AC#</t>
  </si>
  <si>
    <t>SERIAL #</t>
  </si>
  <si>
    <t>MODEL #</t>
  </si>
  <si>
    <t>TON</t>
  </si>
  <si>
    <t>MFG.</t>
  </si>
  <si>
    <t>AGE</t>
  </si>
  <si>
    <t>HVAC UNIT TYPE/HUMIDITROL</t>
  </si>
  <si>
    <t>AREA SERVED</t>
  </si>
  <si>
    <t>HEAT EXCH.</t>
  </si>
  <si>
    <t>COND.DAM.</t>
  </si>
  <si>
    <t>HAIL GARD</t>
  </si>
  <si>
    <t>EVAP COIL</t>
  </si>
  <si>
    <t>POW EXH</t>
  </si>
  <si>
    <t>TOTAL</t>
  </si>
  <si>
    <t>AC1</t>
  </si>
  <si>
    <t>AC2</t>
  </si>
  <si>
    <t>AC3</t>
  </si>
  <si>
    <t>AC4</t>
  </si>
  <si>
    <t>AC5</t>
  </si>
  <si>
    <t>AC6</t>
  </si>
  <si>
    <t>AC7</t>
  </si>
  <si>
    <t>AC8</t>
  </si>
  <si>
    <r>
      <rPr>
        <b/>
        <sz val="12"/>
        <rFont val="Calibri"/>
      </rPr>
      <t>CRITICAL</t>
    </r>
    <r>
      <rPr>
        <sz val="12"/>
        <rFont val="Calibri"/>
      </rPr>
      <t xml:space="preserve"> - Unable to Perform T &amp; B Scope until Corrected by Responsible Party.</t>
    </r>
  </si>
  <si>
    <r>
      <rPr>
        <b/>
        <sz val="12"/>
        <rFont val="Calibri"/>
      </rPr>
      <t>REVIEW &amp; RECTIFY</t>
    </r>
    <r>
      <rPr>
        <sz val="12"/>
        <rFont val="Calibri"/>
      </rPr>
      <t xml:space="preserve"> - If no action is taken T&amp;B can be performed, but system performance will suffer.</t>
    </r>
  </si>
  <si>
    <r>
      <rPr>
        <b/>
        <sz val="12"/>
        <rFont val="Calibri"/>
      </rPr>
      <t>NON-CRITICAL</t>
    </r>
    <r>
      <rPr>
        <sz val="12"/>
        <rFont val="Calibri"/>
      </rPr>
      <t xml:space="preserve"> - Noted for consideration by project team, but not critical to system performance or fnctionality.</t>
    </r>
  </si>
  <si>
    <t>1.  Using punch/screwdriver, prod heat exchanger tubes.  If holes found and/or or prod test fail enter unit tonnage and lock out.</t>
  </si>
  <si>
    <t>CRITICAL</t>
  </si>
  <si>
    <t>C</t>
  </si>
  <si>
    <r>
      <rPr>
        <sz val="12"/>
        <rFont val="Calibri"/>
      </rPr>
      <t>2.  Quantify damage/deterioration to the condenser coil</t>
    </r>
    <r>
      <rPr>
        <b/>
        <sz val="12"/>
        <rFont val="Calibri"/>
      </rPr>
      <t xml:space="preserve"> (0% to 100%)</t>
    </r>
    <r>
      <rPr>
        <sz val="12"/>
        <rFont val="Calibri"/>
      </rPr>
      <t xml:space="preserve">.  If greater than </t>
    </r>
    <r>
      <rPr>
        <b/>
        <sz val="12"/>
        <rFont val="Calibri"/>
      </rPr>
      <t xml:space="preserve">50% </t>
    </r>
    <r>
      <rPr>
        <sz val="12"/>
        <rFont val="Calibri"/>
      </rPr>
      <t>enter unit tonnage.</t>
    </r>
  </si>
  <si>
    <r>
      <rPr>
        <sz val="12"/>
        <rFont val="Calibri"/>
      </rPr>
      <t xml:space="preserve">3.  Is there a hail guard installed on unit?  If </t>
    </r>
    <r>
      <rPr>
        <b/>
        <sz val="12"/>
        <rFont val="Calibri"/>
      </rPr>
      <t>NO</t>
    </r>
    <r>
      <rPr>
        <sz val="12"/>
        <rFont val="Calibri"/>
      </rPr>
      <t xml:space="preserve">, enter unit tonnage.  </t>
    </r>
    <r>
      <rPr>
        <b/>
        <sz val="12"/>
        <rFont val="Calibri"/>
      </rPr>
      <t>NOTE: If "CRITICAL", unit in top ten hail states.</t>
    </r>
  </si>
  <si>
    <t>4.  Check both sides of evaporator coil for deterioration.  Perform fin test. If greater than 50% enter unit tonnage</t>
  </si>
  <si>
    <t>5.  Check for power exhaust at AC units greater than ten tons.  If no power exhaust enter unit tonnage.</t>
  </si>
  <si>
    <t>N/A</t>
  </si>
  <si>
    <r>
      <rPr>
        <sz val="12"/>
        <rFont val="Calibri"/>
      </rPr>
      <t xml:space="preserve">6.  Are there curb adaptors on any of the units?  If </t>
    </r>
    <r>
      <rPr>
        <b/>
        <sz val="12"/>
        <rFont val="Calibri"/>
      </rPr>
      <t>YES</t>
    </r>
    <r>
      <rPr>
        <sz val="12"/>
        <rFont val="Calibri"/>
      </rPr>
      <t>, enter unit tonnage.</t>
    </r>
  </si>
  <si>
    <t>7.  See identified Humiditrol units below (HUM = HUMIDITROL).</t>
  </si>
  <si>
    <t>NON CRITICAL</t>
  </si>
  <si>
    <t>HUM</t>
  </si>
  <si>
    <r>
      <rPr>
        <sz val="12"/>
        <rFont val="Calibri"/>
      </rPr>
      <t xml:space="preserve">8.  Is the humidity sensor wired?  If </t>
    </r>
    <r>
      <rPr>
        <b/>
        <sz val="12"/>
        <rFont val="Calibri"/>
      </rPr>
      <t>NO</t>
    </r>
    <r>
      <rPr>
        <sz val="12"/>
        <rFont val="Calibri"/>
      </rPr>
      <t>,  enter unit tonnage.</t>
    </r>
  </si>
  <si>
    <t>9. In table below record As-Built size of gas lines at gas meter riser, B1, B2, B3, B4, B5 etc. The cells below will auto populate when table is filled in.</t>
  </si>
  <si>
    <t>B1</t>
  </si>
  <si>
    <t>B2</t>
  </si>
  <si>
    <t>B3</t>
  </si>
  <si>
    <t>B4</t>
  </si>
  <si>
    <t>B5</t>
  </si>
  <si>
    <t>B6</t>
  </si>
  <si>
    <t>B7</t>
  </si>
  <si>
    <t>B8</t>
  </si>
  <si>
    <t>10. In the table below record the As-Built gas line drops D1, D2, D3, D4, D5 etc.  The cells below will auto-populate when table in filled in.</t>
  </si>
  <si>
    <t>D1</t>
  </si>
  <si>
    <t>D2</t>
  </si>
  <si>
    <t>D3</t>
  </si>
  <si>
    <t>D4</t>
  </si>
  <si>
    <t>D5</t>
  </si>
  <si>
    <t>D6</t>
  </si>
  <si>
    <t>D7</t>
  </si>
  <si>
    <t>D8</t>
  </si>
  <si>
    <t>ITEM 1 THROUGH 9 MISC. NOTES</t>
  </si>
  <si>
    <t>11.  Record size of gas line going into unit.  NOTE: Pull down menu in cells.</t>
  </si>
  <si>
    <r>
      <rPr>
        <sz val="12"/>
        <rFont val="Calibri"/>
      </rPr>
      <t xml:space="preserve">12.  Is a smoke detector present in unit?  If </t>
    </r>
    <r>
      <rPr>
        <b/>
        <sz val="12"/>
        <rFont val="Calibri"/>
      </rPr>
      <t>NO</t>
    </r>
    <r>
      <rPr>
        <sz val="12"/>
        <rFont val="Calibri"/>
      </rPr>
      <t>, enter unit tonnage.</t>
    </r>
  </si>
  <si>
    <r>
      <rPr>
        <sz val="12"/>
        <rFont val="Calibri"/>
      </rPr>
      <t xml:space="preserve">13.  Is the smoke detector inlet sampling tube capped?  If </t>
    </r>
    <r>
      <rPr>
        <b/>
        <sz val="12"/>
        <rFont val="Calibri"/>
      </rPr>
      <t>NO</t>
    </r>
    <r>
      <rPr>
        <sz val="12"/>
        <rFont val="Calibri"/>
      </rPr>
      <t>, enter unit tonnage.</t>
    </r>
  </si>
  <si>
    <r>
      <rPr>
        <sz val="12"/>
        <rFont val="Calibri"/>
      </rPr>
      <t xml:space="preserve">14.  Check smoke detector module light. If light </t>
    </r>
    <r>
      <rPr>
        <b/>
        <sz val="12"/>
        <color rgb="FFFF0000"/>
        <rFont val="Calibri"/>
      </rPr>
      <t>RED</t>
    </r>
    <r>
      <rPr>
        <sz val="12"/>
        <rFont val="Calibri"/>
      </rPr>
      <t xml:space="preserve"> or an </t>
    </r>
    <r>
      <rPr>
        <b/>
        <sz val="12"/>
        <color rgb="FFFFC000"/>
        <rFont val="Calibri"/>
      </rPr>
      <t>AMBER</t>
    </r>
    <r>
      <rPr>
        <sz val="12"/>
        <rFont val="Calibri"/>
      </rPr>
      <t xml:space="preserve"> color, enter unit tonnage.</t>
    </r>
  </si>
  <si>
    <r>
      <rPr>
        <sz val="12"/>
        <rFont val="Calibri"/>
      </rPr>
      <t xml:space="preserve">15.  Is smoke detector dust plugs capped?  If </t>
    </r>
    <r>
      <rPr>
        <b/>
        <sz val="12"/>
        <rFont val="Calibri"/>
      </rPr>
      <t>YES</t>
    </r>
    <r>
      <rPr>
        <sz val="12"/>
        <rFont val="Calibri"/>
      </rPr>
      <t>, enter unit tonnage.</t>
    </r>
  </si>
  <si>
    <r>
      <rPr>
        <sz val="12"/>
        <rFont val="Calibri"/>
      </rPr>
      <t xml:space="preserve">16.  Is hub (hub houses bearings and located at center of pulley) at the tensioner intact?  If </t>
    </r>
    <r>
      <rPr>
        <b/>
        <sz val="12"/>
        <rFont val="Calibri"/>
      </rPr>
      <t>NO</t>
    </r>
    <r>
      <rPr>
        <sz val="12"/>
        <rFont val="Calibri"/>
      </rPr>
      <t>, enter unit tonnage.</t>
    </r>
  </si>
  <si>
    <r>
      <rPr>
        <sz val="12"/>
        <rFont val="Calibri"/>
      </rPr>
      <t xml:space="preserve">17. Is belt tensioner installed?  If </t>
    </r>
    <r>
      <rPr>
        <b/>
        <sz val="12"/>
        <rFont val="Calibri"/>
      </rPr>
      <t>NO</t>
    </r>
    <r>
      <rPr>
        <sz val="12"/>
        <rFont val="Calibri"/>
      </rPr>
      <t>, enter unit tonnage.</t>
    </r>
  </si>
  <si>
    <t>ITEM 9 THROUGH 16 MISC. NOTES</t>
  </si>
  <si>
    <t>PIECE OF TAPE COVERING SAMPLE TUBE ON AC#2 HAS COME OFF</t>
  </si>
  <si>
    <t>ELECTRIC UNITS NO GAS PIPES</t>
  </si>
  <si>
    <t>18. Look for damage/indentions at pulleys?  If damage found, enter unit tonnage.</t>
  </si>
  <si>
    <t>20. Check motor sheave to assure it can be adjusted.  If cannot be adJusted, enter unit tonnage, &amp; part #'S in misc notes.</t>
  </si>
  <si>
    <t>21. Record belt size.</t>
  </si>
  <si>
    <t>AX54</t>
  </si>
  <si>
    <t>A58</t>
  </si>
  <si>
    <t>BX68</t>
  </si>
  <si>
    <t>A59</t>
  </si>
  <si>
    <r>
      <rPr>
        <sz val="12"/>
        <rFont val="Calibri"/>
      </rPr>
      <t xml:space="preserve">22.  Identify any damage to the blower.  If </t>
    </r>
    <r>
      <rPr>
        <b/>
        <sz val="12"/>
        <rFont val="Calibri"/>
      </rPr>
      <t>DAMAGE</t>
    </r>
    <r>
      <rPr>
        <sz val="12"/>
        <rFont val="Calibri"/>
      </rPr>
      <t xml:space="preserve"> found, enter unit tonnage.</t>
    </r>
  </si>
  <si>
    <t>23.  Quantify cleanliness of blower.  If dirty, enter unit tonnage.</t>
  </si>
  <si>
    <t>24.  At blower motor start up is there a concernng amount of noise or vibration?  If so, enter unit tonnage.</t>
  </si>
  <si>
    <r>
      <rPr>
        <sz val="12"/>
        <rFont val="Calibri"/>
      </rPr>
      <t xml:space="preserve">25.  Is blank plate secured on B-cabinets?  If </t>
    </r>
    <r>
      <rPr>
        <b/>
        <sz val="12"/>
        <rFont val="Calibri"/>
      </rPr>
      <t>NO</t>
    </r>
    <r>
      <rPr>
        <sz val="12"/>
        <rFont val="Calibri"/>
      </rPr>
      <t>, enter unit tonnage.</t>
    </r>
  </si>
  <si>
    <t>REVIEW &amp; RECTIFY</t>
  </si>
  <si>
    <r>
      <rPr>
        <sz val="12"/>
        <rFont val="Calibri"/>
      </rPr>
      <t xml:space="preserve">26.  Is ductwork lined?  If  </t>
    </r>
    <r>
      <rPr>
        <b/>
        <sz val="12"/>
        <rFont val="Calibri"/>
      </rPr>
      <t>YES</t>
    </r>
    <r>
      <rPr>
        <sz val="12"/>
        <rFont val="Calibri"/>
      </rPr>
      <t>, enter unit tonnage.</t>
    </r>
  </si>
  <si>
    <t>ITEM 17 THROUGH 23 MISC. NOTES</t>
  </si>
  <si>
    <r>
      <rPr>
        <sz val="12"/>
        <rFont val="Calibri"/>
      </rPr>
      <t xml:space="preserve">27. Are turning vanes present in the supply ducts of the units?  IF </t>
    </r>
    <r>
      <rPr>
        <b/>
        <sz val="12"/>
        <rFont val="Calibri"/>
      </rPr>
      <t>NO</t>
    </r>
    <r>
      <rPr>
        <sz val="12"/>
        <rFont val="Calibri"/>
      </rPr>
      <t>, insert unit tonnage.</t>
    </r>
  </si>
  <si>
    <r>
      <rPr>
        <sz val="12"/>
        <rFont val="Calibri"/>
      </rPr>
      <t xml:space="preserve">28. Are turning vanes single or double thickness?  If </t>
    </r>
    <r>
      <rPr>
        <b/>
        <sz val="12"/>
        <rFont val="Calibri"/>
      </rPr>
      <t>DOUBLE</t>
    </r>
    <r>
      <rPr>
        <sz val="12"/>
        <rFont val="Calibri"/>
      </rPr>
      <t>, enter unit tonnage.</t>
    </r>
  </si>
  <si>
    <r>
      <rPr>
        <sz val="12"/>
        <rFont val="Calibri"/>
      </rPr>
      <t xml:space="preserve">29. Is duct work seated and aligned?  If </t>
    </r>
    <r>
      <rPr>
        <b/>
        <sz val="12"/>
        <rFont val="Calibri"/>
      </rPr>
      <t>NO</t>
    </r>
    <r>
      <rPr>
        <sz val="12"/>
        <rFont val="Calibri"/>
      </rPr>
      <t>, enter unit tonnage.</t>
    </r>
  </si>
  <si>
    <r>
      <rPr>
        <sz val="12"/>
        <rFont val="Calibri"/>
      </rPr>
      <t xml:space="preserve">30. Is canvas connector present?  If </t>
    </r>
    <r>
      <rPr>
        <b/>
        <sz val="12"/>
        <rFont val="Calibri"/>
      </rPr>
      <t>NO</t>
    </r>
    <r>
      <rPr>
        <sz val="12"/>
        <rFont val="Calibri"/>
      </rPr>
      <t>, enter unit tonnage.</t>
    </r>
  </si>
  <si>
    <t>31.  Quantify cleanliness of duct.  If dirty, enter unit tonnage.</t>
  </si>
  <si>
    <r>
      <rPr>
        <sz val="12"/>
        <rFont val="Calibri"/>
      </rPr>
      <t>32.  If turning vanes not present, is drop radiused?  If so, does</t>
    </r>
    <r>
      <rPr>
        <b/>
        <sz val="12"/>
        <rFont val="Calibri"/>
      </rPr>
      <t xml:space="preserve"> </t>
    </r>
    <r>
      <rPr>
        <sz val="12"/>
        <rFont val="Calibri"/>
      </rPr>
      <t>radius equal the width of the duct? If not, enter tonnage.</t>
    </r>
  </si>
  <si>
    <t>33.  Do units have prodigy boards?  If no, enter unit tonnage (identify only if the AC unit is an Energence unit).</t>
  </si>
  <si>
    <r>
      <rPr>
        <sz val="12"/>
        <rFont val="Calibri"/>
      </rPr>
      <t xml:space="preserve">34.  Identify prodigy boards New or Old.  Answer </t>
    </r>
    <r>
      <rPr>
        <b/>
        <sz val="12"/>
        <rFont val="Calibri"/>
      </rPr>
      <t>New</t>
    </r>
    <r>
      <rPr>
        <sz val="12"/>
        <color rgb="FF00FF00"/>
        <rFont val="Calibri"/>
      </rPr>
      <t xml:space="preserve"> Green</t>
    </r>
    <r>
      <rPr>
        <sz val="12"/>
        <rFont val="Calibri"/>
      </rPr>
      <t xml:space="preserve">, </t>
    </r>
    <r>
      <rPr>
        <b/>
        <sz val="12"/>
        <color rgb="FF00FF00"/>
        <rFont val="Calibri"/>
      </rPr>
      <t>N</t>
    </r>
    <r>
      <rPr>
        <sz val="12"/>
        <rFont val="Calibri"/>
      </rPr>
      <t xml:space="preserve"> or </t>
    </r>
    <r>
      <rPr>
        <b/>
        <sz val="12"/>
        <rFont val="Calibri"/>
      </rPr>
      <t>Old</t>
    </r>
    <r>
      <rPr>
        <sz val="12"/>
        <rFont val="Calibri"/>
      </rPr>
      <t xml:space="preserve"> </t>
    </r>
    <r>
      <rPr>
        <sz val="12"/>
        <color rgb="FFFF0000"/>
        <rFont val="Calibri"/>
      </rPr>
      <t>Red</t>
    </r>
    <r>
      <rPr>
        <sz val="12"/>
        <rFont val="Calibri"/>
      </rPr>
      <t xml:space="preserve">, </t>
    </r>
    <r>
      <rPr>
        <b/>
        <sz val="12"/>
        <color rgb="FFFF0000"/>
        <rFont val="Calibri"/>
      </rPr>
      <t>R.</t>
    </r>
  </si>
  <si>
    <t>N</t>
  </si>
  <si>
    <t>R</t>
  </si>
  <si>
    <r>
      <rPr>
        <sz val="12"/>
        <rFont val="Calibri"/>
      </rPr>
      <t xml:space="preserve">35.  If </t>
    </r>
    <r>
      <rPr>
        <b/>
        <sz val="12"/>
        <rFont val="Calibri"/>
      </rPr>
      <t>economizer actuator</t>
    </r>
    <r>
      <rPr>
        <sz val="12"/>
        <rFont val="Calibri"/>
      </rPr>
      <t xml:space="preserve"> open, turn unit off to assure it closes.  If does not </t>
    </r>
    <r>
      <rPr>
        <b/>
        <sz val="12"/>
        <rFont val="Calibri"/>
      </rPr>
      <t>CLOSE</t>
    </r>
    <r>
      <rPr>
        <sz val="12"/>
        <rFont val="Calibri"/>
      </rPr>
      <t xml:space="preserve"> enter unit tonnage.</t>
    </r>
  </si>
  <si>
    <t>36.  Are actuator gears worn?  If yes, enter unit tonnage.</t>
  </si>
  <si>
    <t>37.  Verify outdoor damper position  can be adjusted.  If cannot be adjusted enter unit tonnage.</t>
  </si>
  <si>
    <t>38.  Is there any play in the actuator gear box?   If yes, enter unit tonnage</t>
  </si>
  <si>
    <t>39.  Check economizer setting at prodigy board.  If economizer set to zero, enter unit tonnage and re-set prodigy board to twenty percent.</t>
  </si>
  <si>
    <t>40.  Do filters meet CFA spec (2" pleated polyester/cotton with MERV rating of 7).  If no, enter unit tonnage.</t>
  </si>
  <si>
    <t>ITEM 31 THROUGH 35 MISC. NOTES</t>
  </si>
  <si>
    <t>41.  Provide condensation pipe size.  Minimum 1" at playland unit, and 1.25" at all other units.  NOTE: DROP DOWN MENUS FOR PIPE SIZE.</t>
  </si>
  <si>
    <r>
      <rPr>
        <sz val="12"/>
        <rFont val="Calibri"/>
      </rPr>
      <t xml:space="preserve">42.  Do condensation traps meet provided detail.  If </t>
    </r>
    <r>
      <rPr>
        <b/>
        <sz val="12"/>
        <rFont val="Calibri"/>
      </rPr>
      <t>NO</t>
    </r>
    <r>
      <rPr>
        <sz val="12"/>
        <rFont val="Calibri"/>
      </rPr>
      <t>, enter unit tonnage.</t>
    </r>
  </si>
  <si>
    <r>
      <rPr>
        <sz val="12"/>
        <rFont val="Calibri"/>
      </rPr>
      <t xml:space="preserve">43.  Do pre-filters need to be cleaned?  If </t>
    </r>
    <r>
      <rPr>
        <b/>
        <sz val="12"/>
        <rFont val="Calibri"/>
      </rPr>
      <t>YES</t>
    </r>
    <r>
      <rPr>
        <sz val="12"/>
        <rFont val="Calibri"/>
      </rPr>
      <t>, enter unit tonnage.</t>
    </r>
  </si>
  <si>
    <r>
      <rPr>
        <sz val="12"/>
        <rFont val="Calibri"/>
      </rPr>
      <t xml:space="preserve">44.  Do pre-filters need to be replaced?  If </t>
    </r>
    <r>
      <rPr>
        <b/>
        <sz val="12"/>
        <rFont val="Calibri"/>
      </rPr>
      <t>YES</t>
    </r>
    <r>
      <rPr>
        <sz val="12"/>
        <rFont val="Calibri"/>
      </rPr>
      <t>, enter unit tonnage.</t>
    </r>
  </si>
  <si>
    <r>
      <rPr>
        <sz val="12"/>
        <rFont val="Calibri"/>
      </rPr>
      <t xml:space="preserve">45.  Check Sun Coast panel terminal block for SINGLE PAIR TWISTED WITH FOIL SHIELD AND DRAIN WIRE.   If single pair twisted with foil shield </t>
    </r>
    <r>
      <rPr>
        <b/>
        <sz val="12"/>
        <rFont val="Calibri"/>
      </rPr>
      <t>NOT</t>
    </r>
    <r>
      <rPr>
        <sz val="12"/>
        <rFont val="Calibri"/>
      </rPr>
      <t xml:space="preserve"> present enter unit tonnage.  See photo in insert twelve below.</t>
    </r>
  </si>
  <si>
    <t xml:space="preserve"> </t>
  </si>
  <si>
    <t>ITEM 36 THROUGH 39 MISC. NOTES</t>
  </si>
  <si>
    <t>CONDENSATE DRAINS ARE NOT PVC</t>
  </si>
  <si>
    <r>
      <rPr>
        <sz val="12"/>
        <rFont val="Calibri"/>
      </rPr>
      <t xml:space="preserve">46.  Is bathroom exhaust fan running?  Enter </t>
    </r>
    <r>
      <rPr>
        <b/>
        <sz val="12"/>
        <rFont val="Calibri"/>
      </rPr>
      <t>YES</t>
    </r>
    <r>
      <rPr>
        <sz val="12"/>
        <rFont val="Calibri"/>
      </rPr>
      <t xml:space="preserve"> or </t>
    </r>
    <r>
      <rPr>
        <b/>
        <sz val="12"/>
        <rFont val="Calibri"/>
      </rPr>
      <t>NO</t>
    </r>
    <r>
      <rPr>
        <sz val="12"/>
        <rFont val="Calibri"/>
      </rPr>
      <t>.</t>
    </r>
  </si>
  <si>
    <t>NO.</t>
  </si>
  <si>
    <r>
      <rPr>
        <sz val="12"/>
        <rFont val="Calibri"/>
      </rPr>
      <t xml:space="preserve">47.  Is bathroom exhaust fan making excessive noise? Enter </t>
    </r>
    <r>
      <rPr>
        <b/>
        <sz val="12"/>
        <rFont val="Calibri"/>
      </rPr>
      <t>Yes</t>
    </r>
    <r>
      <rPr>
        <sz val="12"/>
        <rFont val="Calibri"/>
      </rPr>
      <t xml:space="preserve"> or </t>
    </r>
    <r>
      <rPr>
        <b/>
        <sz val="12"/>
        <rFont val="Calibri"/>
      </rPr>
      <t>NO</t>
    </r>
    <r>
      <rPr>
        <sz val="12"/>
        <rFont val="Calibri"/>
      </rPr>
      <t>.</t>
    </r>
  </si>
  <si>
    <t>NO</t>
  </si>
  <si>
    <r>
      <rPr>
        <sz val="12"/>
        <rFont val="Calibri"/>
      </rPr>
      <t xml:space="preserve">48.  Is bathroom exhaust fan vibrating excessively? Enter </t>
    </r>
    <r>
      <rPr>
        <b/>
        <sz val="12"/>
        <rFont val="Calibri"/>
      </rPr>
      <t xml:space="preserve">YES </t>
    </r>
    <r>
      <rPr>
        <sz val="12"/>
        <rFont val="Calibri"/>
      </rPr>
      <t xml:space="preserve">or </t>
    </r>
    <r>
      <rPr>
        <b/>
        <sz val="12"/>
        <rFont val="Calibri"/>
      </rPr>
      <t>NO</t>
    </r>
    <r>
      <rPr>
        <sz val="12"/>
        <rFont val="Calibri"/>
      </rPr>
      <t>.</t>
    </r>
  </si>
  <si>
    <r>
      <rPr>
        <sz val="12"/>
        <rFont val="Calibri"/>
      </rPr>
      <t xml:space="preserve">49.  Does bathroom exhaust fan have a back draft damper?  Enter </t>
    </r>
    <r>
      <rPr>
        <b/>
        <sz val="12"/>
        <rFont val="Calibri"/>
      </rPr>
      <t>YES</t>
    </r>
    <r>
      <rPr>
        <sz val="12"/>
        <rFont val="Calibri"/>
      </rPr>
      <t xml:space="preserve"> or </t>
    </r>
    <r>
      <rPr>
        <b/>
        <sz val="12"/>
        <rFont val="Calibri"/>
      </rPr>
      <t>NO</t>
    </r>
    <r>
      <rPr>
        <sz val="12"/>
        <rFont val="Calibri"/>
      </rPr>
      <t>.</t>
    </r>
  </si>
  <si>
    <t>YES</t>
  </si>
  <si>
    <r>
      <rPr>
        <sz val="12"/>
        <rFont val="Calibri"/>
      </rPr>
      <t xml:space="preserve">50.  Does bathroom exhaust fan duct have a liner? Enter </t>
    </r>
    <r>
      <rPr>
        <b/>
        <sz val="12"/>
        <rFont val="Calibri"/>
      </rPr>
      <t>YES</t>
    </r>
    <r>
      <rPr>
        <sz val="12"/>
        <rFont val="Calibri"/>
      </rPr>
      <t xml:space="preserve"> OR </t>
    </r>
    <r>
      <rPr>
        <b/>
        <sz val="12"/>
        <rFont val="Calibri"/>
      </rPr>
      <t>NO</t>
    </r>
    <r>
      <rPr>
        <sz val="12"/>
        <rFont val="Calibri"/>
      </rPr>
      <t>.</t>
    </r>
  </si>
  <si>
    <r>
      <rPr>
        <sz val="12"/>
        <rFont val="Calibri"/>
      </rPr>
      <t xml:space="preserve">51.  Visually inspect ductwork at bathroom exhaust fan, and rate cleanliness. Enter </t>
    </r>
    <r>
      <rPr>
        <b/>
        <sz val="12"/>
        <rFont val="Calibri"/>
      </rPr>
      <t>CLEAN</t>
    </r>
    <r>
      <rPr>
        <sz val="12"/>
        <rFont val="Calibri"/>
      </rPr>
      <t xml:space="preserve"> OR </t>
    </r>
    <r>
      <rPr>
        <b/>
        <sz val="12"/>
        <rFont val="Calibri"/>
      </rPr>
      <t>DIRTY</t>
    </r>
    <r>
      <rPr>
        <sz val="12"/>
        <rFont val="Calibri"/>
      </rPr>
      <t>.</t>
    </r>
  </si>
  <si>
    <t>DIRTY</t>
  </si>
  <si>
    <t>52.  Record model and serial number of Suncoast Panel.</t>
  </si>
  <si>
    <t>Model #</t>
  </si>
  <si>
    <t>NOT FOUND</t>
  </si>
  <si>
    <t>Serial #</t>
  </si>
  <si>
    <t xml:space="preserve">53.  Is there a HES control panel visible?  </t>
  </si>
  <si>
    <t>Yes</t>
  </si>
  <si>
    <t>No</t>
  </si>
  <si>
    <r>
      <rPr>
        <sz val="12"/>
        <rFont val="Calibri"/>
      </rPr>
      <t>54.  Are thermostats Robert Shaw (</t>
    </r>
    <r>
      <rPr>
        <b/>
        <sz val="12"/>
        <rFont val="Calibri"/>
      </rPr>
      <t>Gray Display</t>
    </r>
    <r>
      <rPr>
        <sz val="12"/>
        <rFont val="Calibri"/>
      </rPr>
      <t>) or Network (</t>
    </r>
    <r>
      <rPr>
        <b/>
        <sz val="12"/>
        <rFont val="Calibri"/>
      </rPr>
      <t>Blue Display</t>
    </r>
    <r>
      <rPr>
        <sz val="12"/>
        <rFont val="Calibri"/>
      </rPr>
      <t>) ?  Enter "RS", "NW" for Robert Shaw and Network respectively.  If thermostat not Robert Shaw or Network, enter NO.</t>
    </r>
  </si>
  <si>
    <t>AC1 -</t>
  </si>
  <si>
    <t>RS</t>
  </si>
  <si>
    <t>AC2 -</t>
  </si>
  <si>
    <t>AC3 -</t>
  </si>
  <si>
    <t>NW</t>
  </si>
  <si>
    <t>AC4 -</t>
  </si>
  <si>
    <t>AC5 -</t>
  </si>
  <si>
    <t>AC6 -</t>
  </si>
  <si>
    <t>AC7 -</t>
  </si>
  <si>
    <t>AC8 -</t>
  </si>
  <si>
    <t>MISCELLANEOUS NOTES</t>
  </si>
  <si>
    <t>LONGEST RUN ______ ' - 2018 INTERNATIONAL FUEL GAS CODE - BRANCH LENGTH METHOD - TOTAL BTU'S _________</t>
  </si>
  <si>
    <t>BRANCH PIPING (B#)</t>
  </si>
  <si>
    <t>DROP PIPING (D#)</t>
  </si>
  <si>
    <t>DESCRIPTION</t>
  </si>
  <si>
    <t>BRANCH LENGTH/SIZE</t>
  </si>
  <si>
    <t>DROP  LENGTH/SIZE</t>
  </si>
  <si>
    <t>PIPE SIZE</t>
  </si>
  <si>
    <t>*OUTSIDE DIAMETER</t>
  </si>
  <si>
    <t>GAS LINE</t>
  </si>
  <si>
    <t>LENGTH</t>
  </si>
  <si>
    <t>AS-BUILT</t>
  </si>
  <si>
    <t>DESIGN</t>
  </si>
  <si>
    <t>CALC</t>
  </si>
  <si>
    <t xml:space="preserve">DROP  </t>
  </si>
  <si>
    <t>DEVICE</t>
  </si>
  <si>
    <t>(ft)</t>
  </si>
  <si>
    <t>(in)</t>
  </si>
  <si>
    <t>1/2"</t>
  </si>
  <si>
    <t>7/8"</t>
  </si>
  <si>
    <t xml:space="preserve"> Meter to B1</t>
  </si>
  <si>
    <t>B1 to</t>
  </si>
  <si>
    <t>WH</t>
  </si>
  <si>
    <t>3/4"</t>
  </si>
  <si>
    <t>1"</t>
  </si>
  <si>
    <t>B1 to B2</t>
  </si>
  <si>
    <t>B2 to</t>
  </si>
  <si>
    <t>RTU 2</t>
  </si>
  <si>
    <t>1-5/16"</t>
  </si>
  <si>
    <t>B2 to B3</t>
  </si>
  <si>
    <t>B3 to</t>
  </si>
  <si>
    <t>RTU 1</t>
  </si>
  <si>
    <t>1-1/4"</t>
  </si>
  <si>
    <t>1-5/8"</t>
  </si>
  <si>
    <t>B3 to B4</t>
  </si>
  <si>
    <t>B4 to</t>
  </si>
  <si>
    <t>RTU 3</t>
  </si>
  <si>
    <t>1-1/2"</t>
  </si>
  <si>
    <t>1-7/8"</t>
  </si>
  <si>
    <t>RTU 4</t>
  </si>
  <si>
    <t>2"</t>
  </si>
  <si>
    <t>2-3/8"</t>
  </si>
  <si>
    <t>B6 to</t>
  </si>
  <si>
    <t>2-1/2"</t>
  </si>
  <si>
    <t>2-7/8"</t>
  </si>
  <si>
    <t>3'</t>
  </si>
  <si>
    <t>3-1/2"</t>
  </si>
  <si>
    <t>4"</t>
  </si>
  <si>
    <t>4-1/2"</t>
  </si>
  <si>
    <t>*Approximate</t>
  </si>
  <si>
    <t>ROOFTOP VIEW #1</t>
  </si>
  <si>
    <t>ROOFTOP VIEW #2</t>
  </si>
  <si>
    <t>INSERT 10</t>
  </si>
  <si>
    <t>INSERT 11</t>
  </si>
  <si>
    <t>INSERT 12</t>
  </si>
  <si>
    <t>(2) Store No.</t>
  </si>
  <si>
    <t>Survey Due Date</t>
  </si>
  <si>
    <t>(3) Location Name</t>
  </si>
  <si>
    <t>(4) SOW</t>
  </si>
  <si>
    <t>(8) Construction Start Date (CSD)</t>
  </si>
  <si>
    <t>(14) Prototype</t>
  </si>
  <si>
    <t>(23) Region</t>
  </si>
  <si>
    <t>TAB Partner</t>
  </si>
  <si>
    <t>Street Address</t>
  </si>
  <si>
    <t>City</t>
  </si>
  <si>
    <t>State</t>
  </si>
  <si>
    <t>(27) Operator</t>
  </si>
  <si>
    <t>SR Program Lead (SRPL)</t>
  </si>
  <si>
    <t>SR Development Manager (DM)</t>
  </si>
  <si>
    <t>SR Construction Manager (CM)</t>
  </si>
  <si>
    <t>SR Program Manager (SRP)</t>
  </si>
  <si>
    <t>FEQ Field Consultant</t>
  </si>
  <si>
    <t>(37) Architect</t>
  </si>
  <si>
    <t>Open Date</t>
  </si>
  <si>
    <t>Location Phone</t>
  </si>
  <si>
    <t>Location E-mail</t>
  </si>
  <si>
    <t>Northeast</t>
  </si>
  <si>
    <t>HUMIDITROL</t>
  </si>
  <si>
    <t>Mfg Date</t>
  </si>
  <si>
    <t>Age</t>
  </si>
  <si>
    <t>Type</t>
  </si>
  <si>
    <t>Coral Springs FSU</t>
  </si>
  <si>
    <t>MLv2/BI</t>
  </si>
  <si>
    <t>S03A</t>
  </si>
  <si>
    <t>Southeast</t>
  </si>
  <si>
    <t>1341 North University Drive</t>
  </si>
  <si>
    <t>Coral Springs</t>
  </si>
  <si>
    <t>FL</t>
  </si>
  <si>
    <t>Samuel Poeana</t>
  </si>
  <si>
    <t>Doug Wolfe</t>
  </si>
  <si>
    <t>Mark Farol</t>
  </si>
  <si>
    <t>Allison Doherty</t>
  </si>
  <si>
    <t>Rusty Lewis</t>
  </si>
  <si>
    <t>CPH</t>
  </si>
  <si>
    <t>03/15/2007</t>
  </si>
  <si>
    <t>(954) 753-0779</t>
  </si>
  <si>
    <t>01877@chick-fil-a.com</t>
  </si>
  <si>
    <t>5619G03308</t>
  </si>
  <si>
    <t>LGH120H4BH3Y</t>
  </si>
  <si>
    <t>5619G01422</t>
  </si>
  <si>
    <t>LGH150H4BH1Y</t>
  </si>
  <si>
    <t>5619G01423</t>
  </si>
  <si>
    <t>5605G12941</t>
  </si>
  <si>
    <t>LGA090H2BH3Y</t>
  </si>
  <si>
    <t>5619G00830</t>
  </si>
  <si>
    <t>LGH060H4EH4Y</t>
  </si>
  <si>
    <t>5614G02828</t>
  </si>
  <si>
    <t>LCH120H4BN3Y</t>
  </si>
  <si>
    <t>GAS PIPE SIZE</t>
  </si>
  <si>
    <t>CONDENSATION</t>
  </si>
  <si>
    <t>DROP</t>
  </si>
  <si>
    <t>RTU 5</t>
  </si>
  <si>
    <t>RTU 6</t>
  </si>
  <si>
    <t>RTU 7</t>
  </si>
  <si>
    <t>3"</t>
  </si>
  <si>
    <t xml:space="preserve">RTU 8 </t>
  </si>
  <si>
    <t>D9</t>
  </si>
  <si>
    <t>SLOC</t>
  </si>
  <si>
    <t>DLOC</t>
  </si>
  <si>
    <t>OMDC</t>
  </si>
  <si>
    <t>`</t>
  </si>
  <si>
    <t>CONDENSOR COIL ON AC#2</t>
  </si>
  <si>
    <t>DIRTY BLOWER ON AC#2 &amp; 5</t>
  </si>
  <si>
    <t>PRE-FILTERS ON AC#2 NEED TO BE CLEANED</t>
  </si>
  <si>
    <t>AC# 4 &amp; 5 ON CURB ADAPTORS</t>
  </si>
  <si>
    <t>DUST PLUG IN SMOKE ALARM IN AC#3</t>
  </si>
  <si>
    <t>IAN FULLER</t>
  </si>
  <si>
    <t>5619A05188</t>
  </si>
  <si>
    <t>LCH120H4MJ3Y</t>
  </si>
  <si>
    <t>5613F00930</t>
  </si>
  <si>
    <t>LCH150S4BN3Y</t>
  </si>
  <si>
    <t>5619G05973</t>
  </si>
  <si>
    <t>LCH102H4BG3Y</t>
  </si>
  <si>
    <t>Lennox</t>
  </si>
  <si>
    <t>5614F06782</t>
  </si>
  <si>
    <t>LCH092H4BN2Y</t>
  </si>
  <si>
    <t>LCH060H4EE3Y</t>
  </si>
  <si>
    <t>5616G09833</t>
  </si>
  <si>
    <t>KITCHEN</t>
  </si>
  <si>
    <t>DINING</t>
  </si>
  <si>
    <t>PLAYROOM</t>
  </si>
  <si>
    <t>UNITS ARE ELECTRIC, NO GAS PIPES</t>
  </si>
  <si>
    <t>X</t>
  </si>
  <si>
    <t>RESTROOM EF IS NOT WORKING</t>
  </si>
  <si>
    <t>INLET SAMPLING TUBE NOT CAPPED ON AC#1 &amp;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</si>
</sst>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1" formatCode="_(* #,##0_);_(* \(#,##0\);_(* &quot;-&quot;_);_(@_)"/>
    <numFmt numFmtId="44" formatCode="_(&quot;$&quot;* #,##0.00_);_(&quot;$&quot;* \(#,##0.00\);_(&quot;$&quot;* &quot;-&quot;??_);_(@_)"/>
    <numFmt numFmtId="164" formatCode="[&lt;=9999999]###\-####;\(###\)\ ###\-####"/>
    <numFmt numFmtId="165" formatCode="0.0"/>
    <numFmt numFmtId="166" formatCode="&quot;$&quot;#,##0"/>
    <numFmt numFmtId="167" formatCode="mm/dd/yy"/>
    <numFmt numFmtId="168" formatCode="00000"/>
    <numFmt numFmtId="169" formatCode="0.0%"/>
    <numFmt numFmtId="170" formatCode="&quot;$&quot;#,##0.00"/>
  </numFmts>
  <fonts count="25">
    <font>
      <sz val="11"/>
      <name val="Calibri"/>
      <scheme val="minor"/>
    </font>
    <font>
      <sz val="12"/>
      <name val="Calibri"/>
    </font>
    <font>
      <sz val="22"/>
      <name val="Calibri"/>
    </font>
    <font>
      <sz val="11"/>
      <name val="Calibri"/>
    </font>
    <font>
      <sz val="14"/>
      <name val="Calibri"/>
    </font>
    <font>
      <sz val="20"/>
      <name val="Calibri"/>
    </font>
    <font>
      <b/>
      <sz val="12"/>
      <name val="Calibri"/>
    </font>
    <font>
      <sz val="11"/>
      <name val="Calibri"/>
    </font>
    <font>
      <b/>
      <sz val="11"/>
      <name val="Calibri"/>
    </font>
    <font>
      <b/>
      <sz val="10"/>
      <name val="Calibri"/>
    </font>
    <font>
      <sz val="10"/>
      <name val="Calibri"/>
    </font>
    <font>
      <b/>
      <sz val="14"/>
      <name val="Calibri"/>
    </font>
    <font>
      <sz val="12"/>
      <color rgb="FFFF0000"/>
      <name val="Calibri"/>
    </font>
    <font>
      <b/>
      <sz val="16"/>
      <name val="Calibri"/>
    </font>
    <font>
      <sz val="10"/>
      <color rgb="FF000000"/>
      <name val="Arial"/>
    </font>
    <font>
      <b/>
      <sz val="10"/>
      <color rgb="FF000000"/>
      <name val="Arial"/>
    </font>
    <font>
      <b/>
      <sz val="12"/>
      <color rgb="FF000000"/>
      <name val="Arial"/>
    </font>
    <font>
      <b/>
      <sz val="16"/>
      <color rgb="FF000000"/>
      <name val="Calibri"/>
    </font>
    <font>
      <sz val="16"/>
      <color rgb="FF000000"/>
      <name val="Calibri"/>
    </font>
    <font>
      <sz val="10"/>
      <color rgb="FF1061C3"/>
      <name val="Arial"/>
    </font>
    <font>
      <sz val="11"/>
      <color rgb="FF000000"/>
      <name val="Calibri"/>
    </font>
    <font>
      <b/>
      <sz val="12"/>
      <color rgb="FFFF0000"/>
      <name val="Calibri"/>
    </font>
    <font>
      <b/>
      <sz val="12"/>
      <color rgb="FFFFC000"/>
      <name val="Calibri"/>
    </font>
    <font>
      <sz val="12"/>
      <color rgb="FF00FF00"/>
      <name val="Calibri"/>
    </font>
    <font>
      <b/>
      <sz val="12"/>
      <color rgb="FF00FF00"/>
      <name val="Calibri"/>
    </font>
  </fonts>
  <fills count="16">
    <fill>
      <patternFill patternType="none"/>
    </fill>
    <fill>
      <patternFill patternType="gray125"/>
    </fill>
    <fill>
      <patternFill patternType="solid">
        <fgColor rgb="FFFF0000"/>
        <bgColor rgb="FFFF0000"/>
      </patternFill>
    </fill>
    <fill>
      <patternFill patternType="solid">
        <fgColor rgb="FFBFBFBF"/>
        <bgColor rgb="FFBFBFBF"/>
      </patternFill>
    </fill>
    <fill>
      <patternFill patternType="solid">
        <fgColor rgb="FFC00000"/>
        <bgColor rgb="FFC00000"/>
      </patternFill>
    </fill>
    <fill>
      <patternFill patternType="solid">
        <fgColor rgb="FFFFFF00"/>
        <bgColor rgb="FFFFFF00"/>
      </patternFill>
    </fill>
    <fill>
      <patternFill patternType="solid">
        <fgColor rgb="FF00FF00"/>
        <bgColor rgb="FF00FF00"/>
      </patternFill>
    </fill>
    <fill>
      <patternFill patternType="solid">
        <fgColor rgb="FF00B050"/>
        <bgColor rgb="FF00B050"/>
      </patternFill>
    </fill>
    <fill>
      <patternFill patternType="solid">
        <fgColor rgb="FF00B0F0"/>
        <bgColor rgb="FF00B0F0"/>
      </patternFill>
    </fill>
    <fill>
      <patternFill patternType="solid">
        <fgColor rgb="FFFFC000"/>
        <bgColor rgb="FFFFC000"/>
      </patternFill>
    </fill>
    <fill>
      <patternFill patternType="solid">
        <fgColor rgb="FF92D050"/>
        <bgColor rgb="FF92D050"/>
      </patternFill>
    </fill>
    <fill>
      <patternFill patternType="solid">
        <fgColor rgb="FF0070C0"/>
        <bgColor rgb="FF0070C0"/>
      </patternFill>
    </fill>
    <fill>
      <patternFill patternType="solid">
        <fgColor rgb="FF7030A0"/>
        <bgColor rgb="FF7030A0"/>
      </patternFill>
    </fill>
    <fill>
      <patternFill patternType="solid">
        <fgColor rgb="FF7F7F7F"/>
        <bgColor rgb="FF7F7F7F"/>
      </patternFill>
    </fill>
    <fill>
      <patternFill patternType="solid">
        <fgColor rgb="FFD8D8D8"/>
        <bgColor rgb="FFD8D8D8"/>
      </patternFill>
    </fill>
    <fill>
      <patternFill patternType="solid">
        <fgColor rgb="FFF87E7D"/>
        <bgColor rgb="FFF87E7D"/>
      </patternFill>
    </fill>
  </fills>
  <borders count="129">
    <border>
      <left/>
      <right/>
      <top/>
      <bottom/>
      <diagonal/>
    </border>
    <border>
      <left/>
      <right/>
      <top/>
      <bottom style="thick">
        <color rgb="FF000000"/>
      </bottom>
      <diagonal/>
    </border>
    <border>
      <left/>
      <right/>
      <top/>
      <bottom style="thick">
        <color rgb="FF000000"/>
      </bottom>
      <diagonal/>
    </border>
    <border>
      <left/>
      <right/>
      <top/>
      <bottom style="thick">
        <color rgb="FF000000"/>
      </bottom>
      <diagonal/>
    </border>
    <border>
      <left style="medium">
        <color rgb="FF000000"/>
      </left>
      <right/>
      <top style="thick">
        <color rgb="FF000000"/>
      </top>
      <bottom style="medium">
        <color rgb="FF000000"/>
      </bottom>
      <diagonal/>
    </border>
    <border>
      <left/>
      <right/>
      <top style="thick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ck">
        <color rgb="FF000000"/>
      </top>
      <bottom style="medium">
        <color rgb="FF000000"/>
      </bottom>
      <diagonal/>
    </border>
    <border>
      <left/>
      <right style="thick">
        <color rgb="FF000000"/>
      </right>
      <top style="thick">
        <color rgb="FF000000"/>
      </top>
      <bottom style="medium">
        <color rgb="FF000000"/>
      </bottom>
      <diagonal/>
    </border>
    <border>
      <left style="thick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ck">
        <color rgb="FF000000"/>
      </right>
      <top/>
      <bottom style="thin">
        <color rgb="FF000000"/>
      </bottom>
      <diagonal/>
    </border>
    <border>
      <left style="thick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/>
      <right style="thick">
        <color rgb="FF000000"/>
      </right>
      <top style="thin">
        <color rgb="FF000000"/>
      </top>
      <bottom style="medium">
        <color rgb="FF000000"/>
      </bottom>
      <diagonal/>
    </border>
    <border>
      <left style="thick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ck">
        <color rgb="FF000000"/>
      </right>
      <top/>
      <bottom/>
      <diagonal/>
    </border>
    <border>
      <left style="thick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thick">
        <color rgb="FF000000"/>
      </right>
      <top style="thin">
        <color rgb="FF000000"/>
      </top>
      <bottom/>
      <diagonal/>
    </border>
    <border>
      <left style="thick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thick">
        <color rgb="FF000000"/>
      </right>
      <top style="medium">
        <color rgb="FF000000"/>
      </top>
      <bottom style="medium">
        <color rgb="FF000000"/>
      </bottom>
      <diagonal/>
    </border>
    <border>
      <left style="double">
        <color rgb="FF000000"/>
      </left>
      <right/>
      <top style="double">
        <color rgb="FF000000"/>
      </top>
      <bottom style="double">
        <color rgb="FF000000"/>
      </bottom>
      <diagonal/>
    </border>
    <border>
      <left/>
      <right/>
      <top style="double">
        <color rgb="FF000000"/>
      </top>
      <bottom style="double">
        <color rgb="FF000000"/>
      </bottom>
      <diagonal/>
    </border>
    <border>
      <left/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thick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ck">
        <color rgb="FF000000"/>
      </right>
      <top style="medium">
        <color rgb="FF000000"/>
      </top>
      <bottom/>
      <diagonal/>
    </border>
    <border>
      <left style="thick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 style="thick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thick">
        <color rgb="FF000000"/>
      </left>
      <right/>
      <top style="medium">
        <color rgb="FF000000"/>
      </top>
      <bottom style="thick">
        <color rgb="FF000000"/>
      </bottom>
      <diagonal/>
    </border>
    <border>
      <left/>
      <right/>
      <top style="medium">
        <color rgb="FF000000"/>
      </top>
      <bottom style="thick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ck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ck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ck">
        <color rgb="FF000000"/>
      </bottom>
      <diagonal/>
    </border>
    <border>
      <left style="thin">
        <color rgb="FF000000"/>
      </left>
      <right/>
      <top style="medium">
        <color rgb="FF000000"/>
      </top>
      <bottom style="thick">
        <color rgb="FF000000"/>
      </bottom>
      <diagonal/>
    </border>
    <border>
      <left/>
      <right/>
      <top/>
      <bottom style="thick">
        <color rgb="FF000000"/>
      </bottom>
      <diagonal/>
    </border>
    <border>
      <left/>
      <right/>
      <top/>
      <bottom style="thick">
        <color rgb="FF000000"/>
      </bottom>
      <diagonal/>
    </border>
    <border>
      <left/>
      <right style="thick">
        <color rgb="FF000000"/>
      </right>
      <top/>
      <bottom style="thick">
        <color rgb="FF000000"/>
      </bottom>
      <diagonal/>
    </border>
    <border>
      <left style="thick">
        <color rgb="FF000000"/>
      </left>
      <right/>
      <top style="thick">
        <color rgb="FF000000"/>
      </top>
      <bottom/>
      <diagonal/>
    </border>
    <border>
      <left/>
      <right/>
      <top style="thick">
        <color rgb="FF000000"/>
      </top>
      <bottom/>
      <diagonal/>
    </border>
    <border>
      <left/>
      <right style="thick">
        <color rgb="FF000000"/>
      </right>
      <top style="thick">
        <color rgb="FF000000"/>
      </top>
      <bottom/>
      <diagonal/>
    </border>
    <border>
      <left style="thick">
        <color rgb="FF000000"/>
      </left>
      <right/>
      <top/>
      <bottom style="medium">
        <color rgb="FF000000"/>
      </bottom>
      <diagonal/>
    </border>
    <border>
      <left/>
      <right style="thick">
        <color rgb="FF000000"/>
      </right>
      <top/>
      <bottom style="medium">
        <color rgb="FF000000"/>
      </bottom>
      <diagonal/>
    </border>
    <border>
      <left/>
      <right style="thick">
        <color rgb="FF000000"/>
      </right>
      <top style="medium">
        <color rgb="FF000000"/>
      </top>
      <bottom style="thin">
        <color rgb="FF000000"/>
      </bottom>
      <diagonal/>
    </border>
    <border>
      <left style="thick">
        <color rgb="FF000000"/>
      </left>
      <right/>
      <top style="thin">
        <color rgb="FF000000"/>
      </top>
      <bottom style="thick">
        <color rgb="FF000000"/>
      </bottom>
      <diagonal/>
    </border>
    <border>
      <left/>
      <right/>
      <top style="thin">
        <color rgb="FF000000"/>
      </top>
      <bottom style="thick">
        <color rgb="FF000000"/>
      </bottom>
      <diagonal/>
    </border>
    <border>
      <left/>
      <right style="thick">
        <color rgb="FF000000"/>
      </right>
      <top style="thin">
        <color rgb="FF000000"/>
      </top>
      <bottom style="thick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/>
      <top/>
      <bottom style="thick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thick">
        <color rgb="FF000000"/>
      </left>
      <right/>
      <top style="thick">
        <color rgb="FF000000"/>
      </top>
      <bottom style="thin">
        <color rgb="FF000000"/>
      </bottom>
      <diagonal/>
    </border>
    <border>
      <left/>
      <right/>
      <top style="thick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ck">
        <color rgb="FF000000"/>
      </top>
      <bottom style="thin">
        <color rgb="FF000000"/>
      </bottom>
      <diagonal/>
    </border>
    <border>
      <left style="medium">
        <color rgb="FF000000"/>
      </left>
      <right/>
      <top style="thick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ck">
        <color rgb="FF000000"/>
      </left>
      <right/>
      <top style="thick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ck">
        <color rgb="FF000000"/>
      </top>
      <bottom/>
      <diagonal/>
    </border>
    <border>
      <left style="medium">
        <color rgb="FF000000"/>
      </left>
      <right/>
      <top style="thick">
        <color rgb="FF000000"/>
      </top>
      <bottom/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/>
      <top style="medium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ck">
        <color rgb="FF000000"/>
      </bottom>
      <diagonal/>
    </border>
    <border>
      <left/>
      <right/>
      <top style="thin">
        <color rgb="FF000000"/>
      </top>
      <bottom style="thick">
        <color rgb="FF000000"/>
      </bottom>
      <diagonal/>
    </border>
    <border>
      <left style="thin">
        <color rgb="FF000000"/>
      </left>
      <right/>
      <top style="thin">
        <color rgb="FF000000"/>
      </top>
      <bottom style="thick">
        <color rgb="FF000000"/>
      </bottom>
      <diagonal/>
    </border>
    <border>
      <left/>
      <right style="thin">
        <color rgb="FF000000"/>
      </right>
      <top style="thin">
        <color rgb="FF000000"/>
      </top>
      <bottom style="thick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ck">
        <color rgb="FF000000"/>
      </bottom>
      <diagonal/>
    </border>
    <border>
      <left style="medium">
        <color rgb="FF000000"/>
      </left>
      <right/>
      <top/>
      <bottom style="thick">
        <color rgb="FF000000"/>
      </bottom>
      <diagonal/>
    </border>
    <border>
      <left/>
      <right style="medium">
        <color rgb="FF000000"/>
      </right>
      <top/>
      <bottom style="thick">
        <color rgb="FF000000"/>
      </bottom>
      <diagonal/>
    </border>
    <border>
      <left style="medium">
        <color rgb="FF000000"/>
      </left>
      <right/>
      <top/>
      <bottom style="thick">
        <color rgb="FF000000"/>
      </bottom>
      <diagonal/>
    </border>
    <border>
      <left/>
      <right style="thin">
        <color rgb="FF000000"/>
      </right>
      <top/>
      <bottom style="thick">
        <color rgb="FF000000"/>
      </bottom>
      <diagonal/>
    </border>
    <border>
      <left style="thin">
        <color rgb="FF000000"/>
      </left>
      <right/>
      <top/>
      <bottom style="thick">
        <color rgb="FF000000"/>
      </bottom>
      <diagonal/>
    </border>
    <border>
      <left/>
      <right style="thick">
        <color rgb="FF000000"/>
      </right>
      <top style="medium">
        <color rgb="FF000000"/>
      </top>
      <bottom style="thick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</borders>
  <cellStyleXfs count="1">
    <xf numFmtId="0" fontId="0" fillId="0" borderId="0"/>
  </cellStyleXfs>
  <cellXfs count="451">
    <xf numFmtId="0" fontId="0" fillId="0" borderId="0" xfId="0"/>
    <xf numFmtId="0" fontId="1" fillId="0" borderId="0" xfId="0" applyFont="1"/>
    <xf numFmtId="166" fontId="10" fillId="0" borderId="44" xfId="0" applyNumberFormat="1" applyFont="1" applyBorder="1" applyAlignment="1">
      <alignment horizontal="center" vertical="center"/>
    </xf>
    <xf numFmtId="0" fontId="1" fillId="0" borderId="0" xfId="0" applyFont="1" applyAlignment="1">
      <alignment horizontal="right"/>
    </xf>
    <xf numFmtId="166" fontId="10" fillId="0" borderId="38" xfId="0" applyNumberFormat="1" applyFont="1" applyBorder="1" applyAlignment="1">
      <alignment horizontal="center" vertical="center"/>
    </xf>
    <xf numFmtId="166" fontId="10" fillId="0" borderId="26" xfId="0" applyNumberFormat="1" applyFont="1" applyBorder="1" applyAlignment="1">
      <alignment horizontal="center" vertical="center"/>
    </xf>
    <xf numFmtId="166" fontId="10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14" fontId="10" fillId="0" borderId="0" xfId="0" applyNumberFormat="1" applyFont="1"/>
    <xf numFmtId="165" fontId="10" fillId="0" borderId="0" xfId="0" applyNumberFormat="1" applyFont="1"/>
    <xf numFmtId="0" fontId="1" fillId="0" borderId="32" xfId="0" applyFont="1" applyBorder="1"/>
    <xf numFmtId="0" fontId="1" fillId="0" borderId="67" xfId="0" applyFont="1" applyBorder="1"/>
    <xf numFmtId="0" fontId="1" fillId="0" borderId="26" xfId="0" applyFont="1" applyBorder="1"/>
    <xf numFmtId="0" fontId="1" fillId="0" borderId="71" xfId="0" applyFont="1" applyBorder="1"/>
    <xf numFmtId="0" fontId="1" fillId="0" borderId="37" xfId="0" applyFont="1" applyBorder="1" applyAlignment="1">
      <alignment vertical="center" wrapText="1"/>
    </xf>
    <xf numFmtId="0" fontId="1" fillId="0" borderId="38" xfId="0" applyFont="1" applyBorder="1" applyAlignment="1">
      <alignment vertical="center" wrapText="1"/>
    </xf>
    <xf numFmtId="0" fontId="1" fillId="0" borderId="43" xfId="0" applyFont="1" applyBorder="1"/>
    <xf numFmtId="0" fontId="1" fillId="5" borderId="72" xfId="0" applyFont="1" applyFill="1" applyBorder="1" applyAlignment="1">
      <alignment horizontal="center" vertical="center"/>
    </xf>
    <xf numFmtId="1" fontId="1" fillId="0" borderId="0" xfId="0" applyNumberFormat="1" applyFont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center" vertical="center"/>
    </xf>
    <xf numFmtId="1" fontId="1" fillId="0" borderId="0" xfId="0" applyNumberFormat="1" applyFont="1"/>
    <xf numFmtId="14" fontId="10" fillId="4" borderId="72" xfId="0" applyNumberFormat="1" applyFont="1" applyFill="1" applyBorder="1" applyAlignment="1">
      <alignment horizontal="center" vertical="center"/>
    </xf>
    <xf numFmtId="44" fontId="1" fillId="0" borderId="0" xfId="0" applyNumberFormat="1" applyFont="1" applyAlignment="1">
      <alignment horizontal="center" vertical="center"/>
    </xf>
    <xf numFmtId="0" fontId="1" fillId="0" borderId="75" xfId="0" applyFont="1" applyBorder="1" applyAlignment="1">
      <alignment vertical="center" wrapText="1"/>
    </xf>
    <xf numFmtId="0" fontId="1" fillId="0" borderId="76" xfId="0" applyFont="1" applyBorder="1" applyAlignment="1">
      <alignment vertical="center" wrapText="1"/>
    </xf>
    <xf numFmtId="0" fontId="1" fillId="0" borderId="78" xfId="0" applyFont="1" applyBorder="1"/>
    <xf numFmtId="0" fontId="1" fillId="5" borderId="81" xfId="0" applyFont="1" applyFill="1" applyBorder="1" applyAlignment="1">
      <alignment horizontal="center" vertical="center"/>
    </xf>
    <xf numFmtId="14" fontId="10" fillId="4" borderId="81" xfId="0" applyNumberFormat="1" applyFont="1" applyFill="1" applyBorder="1" applyAlignment="1">
      <alignment horizontal="center" vertical="center"/>
    </xf>
    <xf numFmtId="165" fontId="10" fillId="0" borderId="82" xfId="0" applyNumberFormat="1" applyFont="1" applyBorder="1"/>
    <xf numFmtId="0" fontId="1" fillId="0" borderId="82" xfId="0" applyFont="1" applyBorder="1" applyAlignment="1">
      <alignment horizontal="center" vertical="center"/>
    </xf>
    <xf numFmtId="0" fontId="1" fillId="0" borderId="82" xfId="0" applyFont="1" applyBorder="1"/>
    <xf numFmtId="0" fontId="1" fillId="0" borderId="83" xfId="0" applyFont="1" applyBorder="1"/>
    <xf numFmtId="0" fontId="1" fillId="0" borderId="45" xfId="0" applyFont="1" applyBorder="1"/>
    <xf numFmtId="44" fontId="1" fillId="4" borderId="72" xfId="0" applyNumberFormat="1" applyFont="1" applyFill="1" applyBorder="1" applyAlignment="1">
      <alignment horizontal="center" vertical="center"/>
    </xf>
    <xf numFmtId="0" fontId="1" fillId="4" borderId="72" xfId="0" applyFont="1" applyFill="1" applyBorder="1"/>
    <xf numFmtId="0" fontId="7" fillId="0" borderId="37" xfId="0" applyFont="1" applyBorder="1" applyAlignment="1">
      <alignment vertical="center" wrapText="1"/>
    </xf>
    <xf numFmtId="0" fontId="1" fillId="8" borderId="72" xfId="0" applyFont="1" applyFill="1" applyBorder="1"/>
    <xf numFmtId="0" fontId="1" fillId="0" borderId="37" xfId="0" applyFont="1" applyBorder="1"/>
    <xf numFmtId="0" fontId="1" fillId="0" borderId="38" xfId="0" applyFont="1" applyBorder="1"/>
    <xf numFmtId="0" fontId="1" fillId="0" borderId="63" xfId="0" applyFont="1" applyBorder="1"/>
    <xf numFmtId="0" fontId="1" fillId="5" borderId="72" xfId="0" applyFont="1" applyFill="1" applyBorder="1"/>
    <xf numFmtId="0" fontId="1" fillId="0" borderId="28" xfId="0" applyFont="1" applyBorder="1"/>
    <xf numFmtId="0" fontId="1" fillId="0" borderId="37" xfId="0" applyFont="1" applyBorder="1" applyAlignment="1">
      <alignment vertical="center"/>
    </xf>
    <xf numFmtId="0" fontId="1" fillId="0" borderId="38" xfId="0" applyFont="1" applyBorder="1" applyAlignment="1">
      <alignment vertical="center"/>
    </xf>
    <xf numFmtId="0" fontId="1" fillId="0" borderId="45" xfId="0" applyFont="1" applyBorder="1" applyAlignment="1">
      <alignment vertical="center"/>
    </xf>
    <xf numFmtId="0" fontId="1" fillId="0" borderId="32" xfId="0" applyFont="1" applyBorder="1" applyAlignment="1">
      <alignment horizontal="left" vertical="center" wrapText="1"/>
    </xf>
    <xf numFmtId="0" fontId="1" fillId="0" borderId="73" xfId="0" applyFont="1" applyBorder="1" applyAlignment="1">
      <alignment vertical="center"/>
    </xf>
    <xf numFmtId="0" fontId="1" fillId="0" borderId="0" xfId="0" applyFont="1" applyAlignment="1">
      <alignment vertical="center"/>
    </xf>
    <xf numFmtId="0" fontId="1" fillId="0" borderId="95" xfId="0" applyFont="1" applyBorder="1"/>
    <xf numFmtId="0" fontId="1" fillId="0" borderId="32" xfId="0" applyFont="1" applyBorder="1" applyAlignment="1">
      <alignment horizontal="left" vertical="center"/>
    </xf>
    <xf numFmtId="0" fontId="1" fillId="0" borderId="89" xfId="0" applyFont="1" applyBorder="1" applyAlignment="1">
      <alignment vertical="center"/>
    </xf>
    <xf numFmtId="0" fontId="1" fillId="0" borderId="100" xfId="0" applyFont="1" applyBorder="1"/>
    <xf numFmtId="0" fontId="1" fillId="0" borderId="101" xfId="0" applyFont="1" applyBorder="1"/>
    <xf numFmtId="0" fontId="1" fillId="0" borderId="99" xfId="0" applyFont="1" applyBorder="1"/>
    <xf numFmtId="0" fontId="1" fillId="0" borderId="85" xfId="0" applyFont="1" applyBorder="1"/>
    <xf numFmtId="0" fontId="1" fillId="0" borderId="86" xfId="0" applyFont="1" applyBorder="1"/>
    <xf numFmtId="0" fontId="1" fillId="0" borderId="19" xfId="0" applyFont="1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1" fillId="0" borderId="9" xfId="0" applyFont="1" applyBorder="1" applyAlignment="1">
      <alignment vertical="center"/>
    </xf>
    <xf numFmtId="0" fontId="1" fillId="0" borderId="16" xfId="0" applyFont="1" applyBorder="1"/>
    <xf numFmtId="0" fontId="1" fillId="0" borderId="54" xfId="0" applyFont="1" applyBorder="1" applyAlignment="1">
      <alignment vertical="center"/>
    </xf>
    <xf numFmtId="0" fontId="1" fillId="0" borderId="64" xfId="0" applyFont="1" applyBorder="1"/>
    <xf numFmtId="0" fontId="1" fillId="0" borderId="71" xfId="0" applyFont="1" applyBorder="1" applyAlignment="1">
      <alignment vertical="center"/>
    </xf>
    <xf numFmtId="0" fontId="1" fillId="0" borderId="44" xfId="0" applyFont="1" applyBorder="1" applyAlignment="1">
      <alignment vertical="center"/>
    </xf>
    <xf numFmtId="0" fontId="1" fillId="0" borderId="43" xfId="0" applyFont="1" applyBorder="1" applyAlignment="1">
      <alignment vertical="center"/>
    </xf>
    <xf numFmtId="0" fontId="1" fillId="0" borderId="62" xfId="0" applyFont="1" applyBorder="1" applyAlignment="1">
      <alignment vertical="center"/>
    </xf>
    <xf numFmtId="0" fontId="1" fillId="0" borderId="61" xfId="0" applyFont="1" applyBorder="1"/>
    <xf numFmtId="0" fontId="1" fillId="0" borderId="42" xfId="0" applyFont="1" applyBorder="1"/>
    <xf numFmtId="0" fontId="1" fillId="0" borderId="13" xfId="0" applyFont="1" applyBorder="1"/>
    <xf numFmtId="0" fontId="1" fillId="2" borderId="72" xfId="0" applyFont="1" applyFill="1" applyBorder="1"/>
    <xf numFmtId="0" fontId="6" fillId="0" borderId="0" xfId="0" applyFont="1" applyAlignment="1">
      <alignment horizontal="center" vertical="center"/>
    </xf>
    <xf numFmtId="0" fontId="8" fillId="0" borderId="73" xfId="0" applyFont="1" applyBorder="1"/>
    <xf numFmtId="0" fontId="8" fillId="0" borderId="0" xfId="0" applyFont="1"/>
    <xf numFmtId="0" fontId="8" fillId="0" borderId="32" xfId="0" applyFont="1" applyBorder="1"/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center"/>
    </xf>
    <xf numFmtId="0" fontId="8" fillId="0" borderId="9" xfId="0" applyFont="1" applyBorder="1"/>
    <xf numFmtId="0" fontId="8" fillId="0" borderId="17" xfId="0" applyFont="1" applyBorder="1"/>
    <xf numFmtId="0" fontId="7" fillId="0" borderId="54" xfId="0" applyFont="1" applyBorder="1"/>
    <xf numFmtId="0" fontId="7" fillId="0" borderId="63" xfId="0" applyFont="1" applyBorder="1"/>
    <xf numFmtId="0" fontId="1" fillId="0" borderId="54" xfId="0" applyFont="1" applyBorder="1"/>
    <xf numFmtId="0" fontId="1" fillId="0" borderId="23" xfId="0" applyFont="1" applyBorder="1"/>
    <xf numFmtId="0" fontId="1" fillId="0" borderId="36" xfId="0" applyFont="1" applyBorder="1"/>
    <xf numFmtId="0" fontId="7" fillId="2" borderId="72" xfId="0" applyFont="1" applyFill="1" applyBorder="1"/>
    <xf numFmtId="0" fontId="12" fillId="2" borderId="72" xfId="0" applyFont="1" applyFill="1" applyBorder="1"/>
    <xf numFmtId="0" fontId="1" fillId="2" borderId="72" xfId="0" applyFont="1" applyFill="1" applyBorder="1" applyAlignment="1">
      <alignment vertical="center"/>
    </xf>
    <xf numFmtId="0" fontId="13" fillId="2" borderId="72" xfId="0" applyFont="1" applyFill="1" applyBorder="1" applyAlignment="1">
      <alignment vertical="center"/>
    </xf>
    <xf numFmtId="0" fontId="7" fillId="2" borderId="72" xfId="0" applyFont="1" applyFill="1" applyBorder="1" applyAlignment="1">
      <alignment vertical="center"/>
    </xf>
    <xf numFmtId="0" fontId="1" fillId="2" borderId="72" xfId="0" applyFont="1" applyFill="1" applyBorder="1" applyAlignment="1">
      <alignment vertical="center" wrapText="1"/>
    </xf>
    <xf numFmtId="0" fontId="8" fillId="0" borderId="0" xfId="0" applyFont="1" applyAlignment="1">
      <alignment vertical="center"/>
    </xf>
    <xf numFmtId="14" fontId="14" fillId="0" borderId="0" xfId="0" applyNumberFormat="1" applyFont="1" applyAlignment="1">
      <alignment horizontal="center" vertical="center"/>
    </xf>
    <xf numFmtId="0" fontId="15" fillId="4" borderId="72" xfId="0" applyFont="1" applyFill="1" applyBorder="1" applyAlignment="1">
      <alignment horizontal="center" vertical="center"/>
    </xf>
    <xf numFmtId="14" fontId="14" fillId="0" borderId="0" xfId="0" applyNumberFormat="1" applyFont="1" applyAlignment="1">
      <alignment horizontal="right" vertical="top"/>
    </xf>
    <xf numFmtId="0" fontId="7" fillId="4" borderId="72" xfId="0" applyFont="1" applyFill="1" applyBorder="1"/>
    <xf numFmtId="0" fontId="15" fillId="9" borderId="72" xfId="0" applyFont="1" applyFill="1" applyBorder="1" applyAlignment="1">
      <alignment horizontal="center" vertical="center"/>
    </xf>
    <xf numFmtId="0" fontId="7" fillId="9" borderId="72" xfId="0" applyFont="1" applyFill="1" applyBorder="1"/>
    <xf numFmtId="14" fontId="7" fillId="0" borderId="0" xfId="0" applyNumberFormat="1" applyFont="1"/>
    <xf numFmtId="0" fontId="15" fillId="5" borderId="72" xfId="0" applyFont="1" applyFill="1" applyBorder="1" applyAlignment="1">
      <alignment horizontal="center" vertical="center"/>
    </xf>
    <xf numFmtId="0" fontId="7" fillId="5" borderId="72" xfId="0" applyFont="1" applyFill="1" applyBorder="1"/>
    <xf numFmtId="0" fontId="15" fillId="10" borderId="72" xfId="0" applyFont="1" applyFill="1" applyBorder="1" applyAlignment="1">
      <alignment horizontal="center" vertical="center"/>
    </xf>
    <xf numFmtId="0" fontId="7" fillId="10" borderId="72" xfId="0" applyFont="1" applyFill="1" applyBorder="1"/>
    <xf numFmtId="0" fontId="15" fillId="8" borderId="72" xfId="0" applyFont="1" applyFill="1" applyBorder="1" applyAlignment="1">
      <alignment horizontal="center" vertical="center"/>
    </xf>
    <xf numFmtId="0" fontId="7" fillId="8" borderId="72" xfId="0" applyFont="1" applyFill="1" applyBorder="1"/>
    <xf numFmtId="0" fontId="15" fillId="11" borderId="72" xfId="0" applyFont="1" applyFill="1" applyBorder="1" applyAlignment="1">
      <alignment horizontal="center" vertical="center"/>
    </xf>
    <xf numFmtId="0" fontId="7" fillId="11" borderId="72" xfId="0" applyFont="1" applyFill="1" applyBorder="1"/>
    <xf numFmtId="0" fontId="15" fillId="12" borderId="72" xfId="0" applyFont="1" applyFill="1" applyBorder="1" applyAlignment="1">
      <alignment horizontal="center" vertical="center"/>
    </xf>
    <xf numFmtId="0" fontId="7" fillId="12" borderId="72" xfId="0" applyFont="1" applyFill="1" applyBorder="1"/>
    <xf numFmtId="0" fontId="15" fillId="13" borderId="72" xfId="0" applyFont="1" applyFill="1" applyBorder="1" applyAlignment="1">
      <alignment horizontal="center" vertical="center"/>
    </xf>
    <xf numFmtId="0" fontId="7" fillId="13" borderId="72" xfId="0" applyFont="1" applyFill="1" applyBorder="1"/>
    <xf numFmtId="0" fontId="15" fillId="0" borderId="0" xfId="0" applyFont="1" applyAlignment="1">
      <alignment horizontal="center" vertical="center"/>
    </xf>
    <xf numFmtId="0" fontId="16" fillId="7" borderId="72" xfId="0" applyFont="1" applyFill="1" applyBorder="1" applyAlignment="1">
      <alignment wrapText="1"/>
    </xf>
    <xf numFmtId="0" fontId="16" fillId="0" borderId="0" xfId="0" applyFont="1" applyAlignment="1">
      <alignment wrapText="1"/>
    </xf>
    <xf numFmtId="0" fontId="7" fillId="0" borderId="0" xfId="0" applyFont="1" applyAlignment="1">
      <alignment wrapText="1"/>
    </xf>
    <xf numFmtId="0" fontId="15" fillId="15" borderId="72" xfId="0" applyFont="1" applyFill="1" applyBorder="1" applyAlignment="1">
      <alignment horizontal="right" vertical="top"/>
    </xf>
    <xf numFmtId="0" fontId="15" fillId="15" borderId="72" xfId="0" applyFont="1" applyFill="1" applyBorder="1" applyAlignment="1">
      <alignment horizontal="left" vertical="top"/>
    </xf>
    <xf numFmtId="0" fontId="15" fillId="15" borderId="72" xfId="0" applyFont="1" applyFill="1" applyBorder="1" applyAlignment="1">
      <alignment vertical="top"/>
    </xf>
    <xf numFmtId="0" fontId="15" fillId="15" borderId="72" xfId="0" applyFont="1" applyFill="1" applyBorder="1" applyAlignment="1">
      <alignment horizontal="right" vertical="top" wrapText="1"/>
    </xf>
    <xf numFmtId="0" fontId="18" fillId="14" borderId="72" xfId="0" applyFont="1" applyFill="1" applyBorder="1" applyAlignment="1">
      <alignment horizontal="center" vertical="center" wrapText="1"/>
    </xf>
    <xf numFmtId="0" fontId="18" fillId="14" borderId="72" xfId="0" applyFont="1" applyFill="1" applyBorder="1" applyAlignment="1">
      <alignment horizontal="center" vertical="center" shrinkToFit="1"/>
    </xf>
    <xf numFmtId="0" fontId="15" fillId="0" borderId="0" xfId="0" applyFont="1" applyAlignment="1">
      <alignment horizontal="right" vertical="top"/>
    </xf>
    <xf numFmtId="0" fontId="15" fillId="0" borderId="0" xfId="0" applyFont="1" applyAlignment="1">
      <alignment horizontal="left" vertical="top"/>
    </xf>
    <xf numFmtId="0" fontId="15" fillId="0" borderId="0" xfId="0" applyFont="1" applyAlignment="1">
      <alignment vertical="top"/>
    </xf>
    <xf numFmtId="0" fontId="15" fillId="0" borderId="0" xfId="0" applyFont="1" applyAlignment="1">
      <alignment horizontal="right" vertical="top" wrapText="1"/>
    </xf>
    <xf numFmtId="0" fontId="14" fillId="0" borderId="0" xfId="0" applyFont="1" applyAlignment="1">
      <alignment horizontal="right" vertical="top"/>
    </xf>
    <xf numFmtId="167" fontId="14" fillId="0" borderId="0" xfId="0" applyNumberFormat="1" applyFont="1" applyAlignment="1">
      <alignment horizontal="right" vertical="top"/>
    </xf>
    <xf numFmtId="0" fontId="14" fillId="0" borderId="0" xfId="0" applyFont="1" applyAlignment="1">
      <alignment horizontal="left" vertical="top"/>
    </xf>
    <xf numFmtId="0" fontId="14" fillId="0" borderId="0" xfId="0" applyFont="1" applyAlignment="1">
      <alignment vertical="top"/>
    </xf>
    <xf numFmtId="167" fontId="14" fillId="0" borderId="0" xfId="0" applyNumberFormat="1" applyFont="1" applyAlignment="1">
      <alignment horizontal="right" vertical="top" wrapText="1"/>
    </xf>
    <xf numFmtId="164" fontId="14" fillId="0" borderId="0" xfId="0" applyNumberFormat="1" applyFont="1" applyAlignment="1">
      <alignment vertical="top"/>
    </xf>
    <xf numFmtId="0" fontId="19" fillId="0" borderId="0" xfId="0" applyFont="1" applyAlignment="1">
      <alignment vertical="top"/>
    </xf>
    <xf numFmtId="165" fontId="7" fillId="0" borderId="0" xfId="0" applyNumberFormat="1" applyFont="1" applyAlignment="1">
      <alignment horizontal="center"/>
    </xf>
    <xf numFmtId="1" fontId="7" fillId="0" borderId="0" xfId="0" applyNumberFormat="1" applyFont="1" applyAlignment="1">
      <alignment horizontal="center"/>
    </xf>
    <xf numFmtId="2" fontId="7" fillId="0" borderId="0" xfId="0" applyNumberFormat="1" applyFont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wrapText="1"/>
    </xf>
    <xf numFmtId="11" fontId="7" fillId="0" borderId="0" xfId="0" applyNumberFormat="1" applyFont="1" applyAlignment="1">
      <alignment horizontal="center" wrapText="1"/>
    </xf>
    <xf numFmtId="0" fontId="14" fillId="0" borderId="0" xfId="0" applyFont="1" applyAlignment="1">
      <alignment horizontal="center" vertical="center"/>
    </xf>
    <xf numFmtId="14" fontId="14" fillId="0" borderId="0" xfId="0" applyNumberFormat="1" applyFont="1" applyAlignment="1">
      <alignment vertical="top"/>
    </xf>
    <xf numFmtId="167" fontId="7" fillId="0" borderId="0" xfId="0" applyNumberFormat="1" applyFont="1" applyAlignment="1">
      <alignment horizontal="center" vertical="center"/>
    </xf>
    <xf numFmtId="167" fontId="7" fillId="0" borderId="0" xfId="0" applyNumberFormat="1" applyFont="1"/>
    <xf numFmtId="165" fontId="7" fillId="0" borderId="0" xfId="0" applyNumberFormat="1" applyFont="1"/>
    <xf numFmtId="1" fontId="7" fillId="0" borderId="0" xfId="0" applyNumberFormat="1" applyFont="1"/>
    <xf numFmtId="0" fontId="20" fillId="0" borderId="0" xfId="0" applyFont="1" applyAlignment="1">
      <alignment horizontal="center" wrapText="1"/>
    </xf>
    <xf numFmtId="1" fontId="20" fillId="0" borderId="0" xfId="0" applyNumberFormat="1" applyFont="1" applyAlignment="1">
      <alignment horizontal="center"/>
    </xf>
    <xf numFmtId="164" fontId="7" fillId="0" borderId="0" xfId="0" applyNumberFormat="1" applyFont="1" applyAlignment="1">
      <alignment horizontal="center" wrapText="1"/>
    </xf>
    <xf numFmtId="0" fontId="20" fillId="0" borderId="0" xfId="0" applyFont="1" applyAlignment="1">
      <alignment horizontal="center"/>
    </xf>
    <xf numFmtId="167" fontId="20" fillId="0" borderId="0" xfId="0" applyNumberFormat="1" applyFont="1" applyAlignment="1">
      <alignment horizontal="center"/>
    </xf>
    <xf numFmtId="167" fontId="20" fillId="0" borderId="0" xfId="0" applyNumberFormat="1" applyFont="1" applyAlignment="1">
      <alignment horizontal="center" vertical="center"/>
    </xf>
    <xf numFmtId="165" fontId="20" fillId="0" borderId="0" xfId="0" applyNumberFormat="1" applyFont="1" applyAlignment="1">
      <alignment horizontal="center"/>
    </xf>
    <xf numFmtId="168" fontId="7" fillId="0" borderId="0" xfId="0" applyNumberFormat="1" applyFont="1" applyAlignment="1">
      <alignment horizontal="center" wrapText="1"/>
    </xf>
    <xf numFmtId="0" fontId="8" fillId="0" borderId="0" xfId="0" applyFont="1" applyAlignment="1">
      <alignment horizontal="center"/>
    </xf>
    <xf numFmtId="164" fontId="8" fillId="0" borderId="0" xfId="0" applyNumberFormat="1" applyFont="1" applyAlignment="1">
      <alignment horizontal="center"/>
    </xf>
    <xf numFmtId="164" fontId="7" fillId="0" borderId="0" xfId="0" applyNumberFormat="1" applyFont="1" applyAlignment="1">
      <alignment horizontal="center"/>
    </xf>
    <xf numFmtId="167" fontId="7" fillId="0" borderId="0" xfId="0" applyNumberFormat="1" applyFont="1" applyAlignment="1">
      <alignment horizontal="center" wrapText="1"/>
    </xf>
    <xf numFmtId="167" fontId="7" fillId="0" borderId="0" xfId="0" applyNumberFormat="1" applyFont="1" applyAlignment="1">
      <alignment horizontal="center" vertical="center" wrapText="1"/>
    </xf>
    <xf numFmtId="165" fontId="7" fillId="0" borderId="0" xfId="0" applyNumberFormat="1" applyFont="1" applyAlignment="1">
      <alignment horizontal="center" wrapText="1"/>
    </xf>
    <xf numFmtId="167" fontId="7" fillId="0" borderId="0" xfId="0" applyNumberFormat="1" applyFont="1" applyAlignment="1">
      <alignment horizontal="center"/>
    </xf>
    <xf numFmtId="0" fontId="7" fillId="0" borderId="0" xfId="0" applyFont="1" applyAlignment="1">
      <alignment horizontal="left"/>
    </xf>
    <xf numFmtId="1" fontId="7" fillId="0" borderId="0" xfId="0" applyNumberFormat="1" applyFont="1" applyAlignment="1">
      <alignment horizontal="center" vertical="center"/>
    </xf>
    <xf numFmtId="164" fontId="7" fillId="0" borderId="0" xfId="0" applyNumberFormat="1" applyFont="1"/>
    <xf numFmtId="166" fontId="7" fillId="0" borderId="0" xfId="0" applyNumberFormat="1" applyFont="1" applyAlignment="1">
      <alignment horizontal="right" wrapText="1"/>
    </xf>
    <xf numFmtId="2" fontId="7" fillId="0" borderId="0" xfId="0" applyNumberFormat="1" applyFont="1" applyAlignment="1">
      <alignment horizontal="center" vertical="center"/>
    </xf>
    <xf numFmtId="169" fontId="7" fillId="0" borderId="0" xfId="0" applyNumberFormat="1" applyFont="1" applyAlignment="1">
      <alignment horizontal="center" wrapText="1"/>
    </xf>
    <xf numFmtId="41" fontId="7" fillId="0" borderId="0" xfId="0" applyNumberFormat="1" applyFont="1" applyAlignment="1">
      <alignment horizontal="center" wrapText="1"/>
    </xf>
    <xf numFmtId="170" fontId="7" fillId="0" borderId="0" xfId="0" applyNumberFormat="1" applyFont="1" applyAlignment="1">
      <alignment horizontal="right"/>
    </xf>
    <xf numFmtId="170" fontId="7" fillId="0" borderId="0" xfId="0" applyNumberFormat="1" applyFont="1" applyAlignment="1">
      <alignment horizontal="center"/>
    </xf>
    <xf numFmtId="16" fontId="7" fillId="0" borderId="0" xfId="0" applyNumberFormat="1" applyFont="1"/>
    <xf numFmtId="2" fontId="7" fillId="0" borderId="0" xfId="0" applyNumberFormat="1" applyFont="1"/>
    <xf numFmtId="165" fontId="7" fillId="0" borderId="40" xfId="0" applyNumberFormat="1" applyFont="1" applyBorder="1" applyAlignment="1">
      <alignment horizontal="center" vertical="center"/>
    </xf>
    <xf numFmtId="0" fontId="3" fillId="0" borderId="38" xfId="0" applyFont="1" applyBorder="1"/>
    <xf numFmtId="0" fontId="3" fillId="0" borderId="43" xfId="0" applyFont="1" applyBorder="1"/>
    <xf numFmtId="0" fontId="1" fillId="0" borderId="73" xfId="0" applyFont="1" applyBorder="1" applyAlignment="1">
      <alignment horizontal="left" vertical="center" wrapText="1"/>
    </xf>
    <xf numFmtId="0" fontId="0" fillId="0" borderId="0" xfId="0"/>
    <xf numFmtId="0" fontId="3" fillId="0" borderId="32" xfId="0" applyFont="1" applyBorder="1"/>
    <xf numFmtId="0" fontId="1" fillId="0" borderId="8" xfId="0" applyFont="1" applyBorder="1" applyAlignment="1">
      <alignment horizontal="center"/>
    </xf>
    <xf numFmtId="0" fontId="3" fillId="0" borderId="9" xfId="0" applyFont="1" applyBorder="1"/>
    <xf numFmtId="0" fontId="3" fillId="0" borderId="89" xfId="0" applyFont="1" applyBorder="1"/>
    <xf numFmtId="0" fontId="1" fillId="0" borderId="59" xfId="0" applyFont="1" applyBorder="1" applyAlignment="1">
      <alignment horizontal="center"/>
    </xf>
    <xf numFmtId="0" fontId="3" fillId="0" borderId="54" xfId="0" applyFont="1" applyBorder="1"/>
    <xf numFmtId="0" fontId="3" fillId="0" borderId="63" xfId="0" applyFont="1" applyBorder="1"/>
    <xf numFmtId="0" fontId="1" fillId="0" borderId="90" xfId="0" applyFont="1" applyBorder="1" applyAlignment="1">
      <alignment horizontal="center"/>
    </xf>
    <xf numFmtId="0" fontId="3" fillId="0" borderId="91" xfId="0" applyFont="1" applyBorder="1"/>
    <xf numFmtId="0" fontId="3" fillId="0" borderId="92" xfId="0" applyFont="1" applyBorder="1"/>
    <xf numFmtId="0" fontId="1" fillId="0" borderId="73" xfId="0" applyFont="1" applyBorder="1" applyAlignment="1">
      <alignment horizontal="left" vertical="center"/>
    </xf>
    <xf numFmtId="0" fontId="3" fillId="0" borderId="39" xfId="0" applyFont="1" applyBorder="1"/>
    <xf numFmtId="0" fontId="8" fillId="0" borderId="40" xfId="0" applyFont="1" applyBorder="1" applyAlignment="1">
      <alignment horizontal="center" vertical="center"/>
    </xf>
    <xf numFmtId="0" fontId="1" fillId="0" borderId="37" xfId="0" applyFont="1" applyBorder="1" applyAlignment="1">
      <alignment horizontal="center" vertical="center"/>
    </xf>
    <xf numFmtId="0" fontId="11" fillId="4" borderId="44" xfId="0" applyFont="1" applyFill="1" applyBorder="1" applyAlignment="1">
      <alignment horizontal="center" vertical="center"/>
    </xf>
    <xf numFmtId="0" fontId="1" fillId="0" borderId="37" xfId="0" applyFont="1" applyBorder="1" applyAlignment="1">
      <alignment horizontal="center"/>
    </xf>
    <xf numFmtId="0" fontId="1" fillId="0" borderId="44" xfId="0" applyFont="1" applyBorder="1" applyAlignment="1">
      <alignment horizontal="center" vertical="center" wrapText="1"/>
    </xf>
    <xf numFmtId="0" fontId="8" fillId="0" borderId="44" xfId="0" applyFont="1" applyBorder="1" applyAlignment="1">
      <alignment horizontal="center" vertical="center"/>
    </xf>
    <xf numFmtId="0" fontId="11" fillId="7" borderId="44" xfId="0" applyFont="1" applyFill="1" applyBorder="1" applyAlignment="1">
      <alignment horizontal="center" vertical="center"/>
    </xf>
    <xf numFmtId="0" fontId="1" fillId="0" borderId="37" xfId="0" applyFont="1" applyBorder="1" applyAlignment="1">
      <alignment horizontal="center" vertical="center" wrapText="1"/>
    </xf>
    <xf numFmtId="0" fontId="11" fillId="5" borderId="44" xfId="0" applyFont="1" applyFill="1" applyBorder="1" applyAlignment="1">
      <alignment horizontal="center" vertical="center" shrinkToFit="1"/>
    </xf>
    <xf numFmtId="0" fontId="6" fillId="0" borderId="37" xfId="0" applyFont="1" applyBorder="1" applyAlignment="1">
      <alignment horizontal="center" vertical="center"/>
    </xf>
    <xf numFmtId="0" fontId="3" fillId="0" borderId="45" xfId="0" applyFont="1" applyBorder="1"/>
    <xf numFmtId="0" fontId="1" fillId="0" borderId="84" xfId="0" applyFont="1" applyBorder="1" applyAlignment="1">
      <alignment horizontal="left" vertical="center"/>
    </xf>
    <xf numFmtId="0" fontId="3" fillId="0" borderId="85" xfId="0" applyFont="1" applyBorder="1"/>
    <xf numFmtId="0" fontId="3" fillId="0" borderId="86" xfId="0" applyFont="1" applyBorder="1"/>
    <xf numFmtId="0" fontId="11" fillId="5" borderId="44" xfId="0" applyFont="1" applyFill="1" applyBorder="1" applyAlignment="1">
      <alignment horizontal="center" vertical="center"/>
    </xf>
    <xf numFmtId="0" fontId="1" fillId="0" borderId="44" xfId="0" applyFont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1" fillId="0" borderId="96" xfId="0" applyFont="1" applyBorder="1" applyAlignment="1">
      <alignment horizontal="center"/>
    </xf>
    <xf numFmtId="0" fontId="3" fillId="0" borderId="82" xfId="0" applyFont="1" applyBorder="1"/>
    <xf numFmtId="0" fontId="3" fillId="0" borderId="83" xfId="0" applyFont="1" applyBorder="1"/>
    <xf numFmtId="0" fontId="1" fillId="0" borderId="84" xfId="0" applyFont="1" applyBorder="1" applyAlignment="1">
      <alignment horizontal="center"/>
    </xf>
    <xf numFmtId="0" fontId="3" fillId="0" borderId="104" xfId="0" applyFont="1" applyBorder="1"/>
    <xf numFmtId="0" fontId="1" fillId="0" borderId="67" xfId="0" applyFont="1" applyBorder="1" applyAlignment="1">
      <alignment horizontal="center"/>
    </xf>
    <xf numFmtId="0" fontId="3" fillId="0" borderId="26" xfId="0" applyFont="1" applyBorder="1"/>
    <xf numFmtId="0" fontId="3" fillId="0" borderId="102" xfId="0" applyFont="1" applyBorder="1"/>
    <xf numFmtId="0" fontId="1" fillId="0" borderId="105" xfId="0" applyFont="1" applyBorder="1" applyAlignment="1">
      <alignment horizontal="center"/>
    </xf>
    <xf numFmtId="0" fontId="1" fillId="0" borderId="0" xfId="0" applyFont="1" applyAlignment="1">
      <alignment horizontal="center" vertical="center"/>
    </xf>
    <xf numFmtId="0" fontId="1" fillId="3" borderId="53" xfId="0" applyFont="1" applyFill="1" applyBorder="1" applyAlignment="1">
      <alignment horizontal="center"/>
    </xf>
    <xf numFmtId="0" fontId="3" fillId="0" borderId="55" xfId="0" applyFont="1" applyBorder="1"/>
    <xf numFmtId="0" fontId="1" fillId="0" borderId="53" xfId="0" applyFont="1" applyBorder="1" applyAlignment="1">
      <alignment horizontal="center"/>
    </xf>
    <xf numFmtId="0" fontId="1" fillId="0" borderId="44" xfId="0" applyFont="1" applyBorder="1" applyAlignment="1">
      <alignment horizontal="center"/>
    </xf>
    <xf numFmtId="0" fontId="1" fillId="0" borderId="71" xfId="0" applyFont="1" applyBorder="1" applyAlignment="1">
      <alignment horizontal="center"/>
    </xf>
    <xf numFmtId="0" fontId="3" fillId="0" borderId="74" xfId="0" applyFont="1" applyBorder="1"/>
    <xf numFmtId="0" fontId="1" fillId="3" borderId="113" xfId="0" applyFont="1" applyFill="1" applyBorder="1" applyAlignment="1">
      <alignment horizontal="center" wrapText="1"/>
    </xf>
    <xf numFmtId="0" fontId="3" fillId="0" borderId="114" xfId="0" applyFont="1" applyBorder="1"/>
    <xf numFmtId="0" fontId="1" fillId="3" borderId="115" xfId="0" applyFont="1" applyFill="1" applyBorder="1" applyAlignment="1">
      <alignment horizontal="center"/>
    </xf>
    <xf numFmtId="0" fontId="3" fillId="0" borderId="116" xfId="0" applyFont="1" applyBorder="1"/>
    <xf numFmtId="0" fontId="1" fillId="0" borderId="115" xfId="0" applyFont="1" applyBorder="1" applyAlignment="1">
      <alignment horizontal="center"/>
    </xf>
    <xf numFmtId="0" fontId="3" fillId="0" borderId="117" xfId="0" applyFont="1" applyBorder="1"/>
    <xf numFmtId="0" fontId="3" fillId="0" borderId="61" xfId="0" applyFont="1" applyBorder="1"/>
    <xf numFmtId="0" fontId="1" fillId="0" borderId="33" xfId="0" applyFont="1" applyBorder="1" applyAlignment="1">
      <alignment horizontal="center"/>
    </xf>
    <xf numFmtId="0" fontId="3" fillId="0" borderId="23" xfId="0" applyFont="1" applyBorder="1"/>
    <xf numFmtId="0" fontId="3" fillId="0" borderId="34" xfId="0" applyFont="1" applyBorder="1"/>
    <xf numFmtId="0" fontId="7" fillId="0" borderId="35" xfId="0" applyFont="1" applyBorder="1" applyAlignment="1">
      <alignment horizontal="center"/>
    </xf>
    <xf numFmtId="0" fontId="3" fillId="0" borderId="28" xfId="0" applyFont="1" applyBorder="1"/>
    <xf numFmtId="0" fontId="1" fillId="0" borderId="75" xfId="0" applyFont="1" applyBorder="1" applyAlignment="1">
      <alignment horizontal="center"/>
    </xf>
    <xf numFmtId="0" fontId="3" fillId="0" borderId="76" xfId="0" applyFont="1" applyBorder="1"/>
    <xf numFmtId="0" fontId="3" fillId="0" borderId="123" xfId="0" applyFont="1" applyBorder="1"/>
    <xf numFmtId="0" fontId="1" fillId="0" borderId="91" xfId="0" applyFont="1" applyBorder="1" applyAlignment="1">
      <alignment horizontal="center"/>
    </xf>
    <xf numFmtId="0" fontId="1" fillId="0" borderId="118" xfId="0" applyFont="1" applyBorder="1" applyAlignment="1">
      <alignment horizontal="center"/>
    </xf>
    <xf numFmtId="0" fontId="3" fillId="0" borderId="119" xfId="0" applyFont="1" applyBorder="1"/>
    <xf numFmtId="0" fontId="1" fillId="3" borderId="120" xfId="0" applyFont="1" applyFill="1" applyBorder="1" applyAlignment="1">
      <alignment horizontal="center"/>
    </xf>
    <xf numFmtId="0" fontId="3" fillId="0" borderId="2" xfId="0" applyFont="1" applyBorder="1"/>
    <xf numFmtId="0" fontId="3" fillId="0" borderId="121" xfId="0" applyFont="1" applyBorder="1"/>
    <xf numFmtId="0" fontId="1" fillId="0" borderId="122" xfId="0" applyFont="1" applyBorder="1" applyAlignment="1">
      <alignment horizontal="center"/>
    </xf>
    <xf numFmtId="0" fontId="7" fillId="0" borderId="62" xfId="0" applyFont="1" applyBorder="1" applyAlignment="1">
      <alignment horizontal="center"/>
    </xf>
    <xf numFmtId="0" fontId="1" fillId="3" borderId="62" xfId="0" applyFont="1" applyFill="1" applyBorder="1" applyAlignment="1">
      <alignment horizontal="center" wrapText="1"/>
    </xf>
    <xf numFmtId="0" fontId="3" fillId="0" borderId="112" xfId="0" applyFont="1" applyBorder="1"/>
    <xf numFmtId="0" fontId="1" fillId="2" borderId="124" xfId="0" applyFont="1" applyFill="1" applyBorder="1" applyAlignment="1">
      <alignment horizontal="center"/>
    </xf>
    <xf numFmtId="0" fontId="3" fillId="0" borderId="125" xfId="0" applyFont="1" applyBorder="1"/>
    <xf numFmtId="0" fontId="3" fillId="0" borderId="126" xfId="0" applyFont="1" applyBorder="1"/>
    <xf numFmtId="0" fontId="7" fillId="0" borderId="0" xfId="0" applyFont="1" applyAlignment="1">
      <alignment horizontal="center" vertical="center"/>
    </xf>
    <xf numFmtId="0" fontId="7" fillId="0" borderId="44" xfId="0" applyFont="1" applyBorder="1" applyAlignment="1">
      <alignment horizontal="center"/>
    </xf>
    <xf numFmtId="0" fontId="8" fillId="0" borderId="71" xfId="0" applyFont="1" applyBorder="1" applyAlignment="1">
      <alignment horizontal="center" vertical="center"/>
    </xf>
    <xf numFmtId="0" fontId="1" fillId="0" borderId="62" xfId="0" applyFont="1" applyBorder="1" applyAlignment="1">
      <alignment horizontal="center"/>
    </xf>
    <xf numFmtId="0" fontId="1" fillId="3" borderId="62" xfId="0" applyFont="1" applyFill="1" applyBorder="1" applyAlignment="1">
      <alignment horizontal="center"/>
    </xf>
    <xf numFmtId="0" fontId="1" fillId="0" borderId="15" xfId="0" applyFont="1" applyBorder="1" applyAlignment="1">
      <alignment horizontal="center"/>
    </xf>
    <xf numFmtId="0" fontId="3" fillId="0" borderId="16" xfId="0" applyFont="1" applyBorder="1"/>
    <xf numFmtId="0" fontId="3" fillId="0" borderId="17" xfId="0" applyFont="1" applyBorder="1"/>
    <xf numFmtId="0" fontId="7" fillId="0" borderId="59" xfId="0" applyFont="1" applyBorder="1" applyAlignment="1">
      <alignment horizontal="center"/>
    </xf>
    <xf numFmtId="14" fontId="7" fillId="0" borderId="62" xfId="0" applyNumberFormat="1" applyFont="1" applyBorder="1" applyAlignment="1">
      <alignment horizontal="center"/>
    </xf>
    <xf numFmtId="0" fontId="1" fillId="0" borderId="54" xfId="0" applyFont="1" applyBorder="1" applyAlignment="1">
      <alignment horizontal="center"/>
    </xf>
    <xf numFmtId="0" fontId="3" fillId="0" borderId="56" xfId="0" applyFont="1" applyBorder="1"/>
    <xf numFmtId="0" fontId="3" fillId="0" borderId="57" xfId="0" applyFont="1" applyBorder="1"/>
    <xf numFmtId="0" fontId="1" fillId="0" borderId="97" xfId="0" applyFont="1" applyBorder="1" applyAlignment="1">
      <alignment horizontal="center" vertical="center"/>
    </xf>
    <xf numFmtId="0" fontId="6" fillId="0" borderId="44" xfId="0" applyFont="1" applyBorder="1" applyAlignment="1">
      <alignment horizontal="center" vertical="center"/>
    </xf>
    <xf numFmtId="0" fontId="1" fillId="0" borderId="59" xfId="0" applyFont="1" applyBorder="1" applyAlignment="1">
      <alignment horizontal="left" vertical="center"/>
    </xf>
    <xf numFmtId="0" fontId="1" fillId="0" borderId="19" xfId="0" applyFont="1" applyBorder="1" applyAlignment="1">
      <alignment horizontal="center" vertical="center"/>
    </xf>
    <xf numFmtId="0" fontId="3" fillId="0" borderId="19" xfId="0" applyFont="1" applyBorder="1"/>
    <xf numFmtId="0" fontId="1" fillId="0" borderId="62" xfId="0" applyFont="1" applyBorder="1" applyAlignment="1">
      <alignment horizontal="center" vertical="center"/>
    </xf>
    <xf numFmtId="0" fontId="1" fillId="0" borderId="18" xfId="0" applyFont="1" applyBorder="1" applyAlignment="1">
      <alignment horizontal="center"/>
    </xf>
    <xf numFmtId="0" fontId="3" fillId="0" borderId="36" xfId="0" applyFont="1" applyBorder="1"/>
    <xf numFmtId="0" fontId="1" fillId="0" borderId="84" xfId="0" applyFont="1" applyBorder="1" applyAlignment="1">
      <alignment horizontal="left" vertical="center" wrapText="1"/>
    </xf>
    <xf numFmtId="0" fontId="7" fillId="0" borderId="22" xfId="0" applyFont="1" applyBorder="1" applyAlignment="1">
      <alignment horizontal="center"/>
    </xf>
    <xf numFmtId="0" fontId="3" fillId="0" borderId="24" xfId="0" applyFont="1" applyBorder="1"/>
    <xf numFmtId="0" fontId="3" fillId="0" borderId="73" xfId="0" applyFont="1" applyBorder="1"/>
    <xf numFmtId="0" fontId="3" fillId="0" borderId="87" xfId="0" applyFont="1" applyBorder="1"/>
    <xf numFmtId="0" fontId="1" fillId="0" borderId="38" xfId="0" applyFont="1" applyBorder="1" applyAlignment="1">
      <alignment horizontal="center" vertical="center"/>
    </xf>
    <xf numFmtId="0" fontId="1" fillId="0" borderId="98" xfId="0" applyFont="1" applyBorder="1" applyAlignment="1">
      <alignment horizontal="left" vertical="center"/>
    </xf>
    <xf numFmtId="0" fontId="3" fillId="0" borderId="99" xfId="0" applyFont="1" applyBorder="1"/>
    <xf numFmtId="0" fontId="1" fillId="0" borderId="4" xfId="0" applyFont="1" applyBorder="1" applyAlignment="1">
      <alignment horizontal="center"/>
    </xf>
    <xf numFmtId="0" fontId="3" fillId="0" borderId="5" xfId="0" applyFont="1" applyBorder="1"/>
    <xf numFmtId="0" fontId="3" fillId="0" borderId="6" xfId="0" applyFont="1" applyBorder="1"/>
    <xf numFmtId="0" fontId="1" fillId="0" borderId="49" xfId="0" applyFont="1" applyBorder="1" applyAlignment="1">
      <alignment horizontal="left" vertical="center"/>
    </xf>
    <xf numFmtId="0" fontId="1" fillId="0" borderId="54" xfId="0" applyFont="1" applyBorder="1" applyAlignment="1">
      <alignment horizontal="center" vertical="center"/>
    </xf>
    <xf numFmtId="0" fontId="7" fillId="0" borderId="8" xfId="0" applyFont="1" applyBorder="1" applyAlignment="1">
      <alignment horizontal="center"/>
    </xf>
    <xf numFmtId="0" fontId="7" fillId="0" borderId="97" xfId="0" applyFont="1" applyBorder="1" applyAlignment="1">
      <alignment horizontal="center"/>
    </xf>
    <xf numFmtId="0" fontId="7" fillId="0" borderId="37" xfId="0" applyFont="1" applyBorder="1" applyAlignment="1">
      <alignment horizontal="center"/>
    </xf>
    <xf numFmtId="0" fontId="1" fillId="0" borderId="84" xfId="0" applyFont="1" applyBorder="1" applyAlignment="1">
      <alignment horizontal="center" wrapText="1"/>
    </xf>
    <xf numFmtId="0" fontId="1" fillId="0" borderId="105" xfId="0" applyFont="1" applyBorder="1" applyAlignment="1">
      <alignment horizontal="center" vertical="center" wrapText="1"/>
    </xf>
    <xf numFmtId="0" fontId="3" fillId="0" borderId="67" xfId="0" applyFont="1" applyBorder="1"/>
    <xf numFmtId="0" fontId="3" fillId="0" borderId="88" xfId="0" applyFont="1" applyBorder="1"/>
    <xf numFmtId="0" fontId="7" fillId="0" borderId="0" xfId="0" applyFont="1" applyAlignment="1">
      <alignment horizontal="center"/>
    </xf>
    <xf numFmtId="0" fontId="3" fillId="0" borderId="31" xfId="0" applyFont="1" applyBorder="1"/>
    <xf numFmtId="0" fontId="7" fillId="0" borderId="15" xfId="0" applyFont="1" applyBorder="1" applyAlignment="1">
      <alignment horizontal="center"/>
    </xf>
    <xf numFmtId="0" fontId="7" fillId="0" borderId="11" xfId="0" applyFont="1" applyBorder="1" applyAlignment="1">
      <alignment horizontal="center"/>
    </xf>
    <xf numFmtId="0" fontId="7" fillId="0" borderId="67" xfId="0" applyFont="1" applyBorder="1" applyAlignment="1">
      <alignment horizontal="center"/>
    </xf>
    <xf numFmtId="0" fontId="6" fillId="0" borderId="0" xfId="0" applyFont="1" applyAlignment="1">
      <alignment horizontal="center" vertical="center"/>
    </xf>
    <xf numFmtId="0" fontId="11" fillId="0" borderId="84" xfId="0" applyFont="1" applyBorder="1" applyAlignment="1">
      <alignment horizontal="center" vertical="center"/>
    </xf>
    <xf numFmtId="0" fontId="11" fillId="0" borderId="103" xfId="0" applyFont="1" applyBorder="1" applyAlignment="1">
      <alignment horizontal="center" vertical="center"/>
    </xf>
    <xf numFmtId="0" fontId="3" fillId="0" borderId="7" xfId="0" applyFont="1" applyBorder="1"/>
    <xf numFmtId="0" fontId="7" fillId="0" borderId="29" xfId="0" applyFont="1" applyBorder="1" applyAlignment="1">
      <alignment horizontal="center" vertical="center"/>
    </xf>
    <xf numFmtId="0" fontId="3" fillId="0" borderId="13" xfId="0" applyFont="1" applyBorder="1"/>
    <xf numFmtId="0" fontId="3" fillId="0" borderId="10" xfId="0" applyFont="1" applyBorder="1"/>
    <xf numFmtId="0" fontId="3" fillId="0" borderId="49" xfId="0" applyFont="1" applyBorder="1"/>
    <xf numFmtId="0" fontId="1" fillId="3" borderId="97" xfId="0" applyFont="1" applyFill="1" applyBorder="1" applyAlignment="1">
      <alignment horizontal="center" wrapText="1"/>
    </xf>
    <xf numFmtId="0" fontId="3" fillId="0" borderId="106" xfId="0" applyFont="1" applyBorder="1"/>
    <xf numFmtId="0" fontId="1" fillId="3" borderId="107" xfId="0" applyFont="1" applyFill="1" applyBorder="1" applyAlignment="1">
      <alignment horizontal="center"/>
    </xf>
    <xf numFmtId="0" fontId="3" fillId="0" borderId="108" xfId="0" applyFont="1" applyBorder="1"/>
    <xf numFmtId="0" fontId="3" fillId="0" borderId="109" xfId="0" applyFont="1" applyBorder="1"/>
    <xf numFmtId="0" fontId="1" fillId="0" borderId="11" xfId="0" applyFont="1" applyBorder="1" applyAlignment="1">
      <alignment horizontal="center"/>
    </xf>
    <xf numFmtId="0" fontId="1" fillId="0" borderId="12" xfId="0" applyFont="1" applyBorder="1" applyAlignment="1">
      <alignment horizontal="center"/>
    </xf>
    <xf numFmtId="0" fontId="3" fillId="0" borderId="58" xfId="0" applyFont="1" applyBorder="1"/>
    <xf numFmtId="0" fontId="1" fillId="0" borderId="97" xfId="0" applyFont="1" applyBorder="1" applyAlignment="1">
      <alignment horizontal="center"/>
    </xf>
    <xf numFmtId="0" fontId="1" fillId="0" borderId="35" xfId="0" applyFont="1" applyBorder="1" applyAlignment="1">
      <alignment horizontal="center"/>
    </xf>
    <xf numFmtId="0" fontId="1" fillId="0" borderId="73" xfId="0" applyFont="1" applyBorder="1" applyAlignment="1">
      <alignment horizontal="center" shrinkToFit="1"/>
    </xf>
    <xf numFmtId="0" fontId="7" fillId="0" borderId="71" xfId="0" applyFont="1" applyBorder="1" applyAlignment="1">
      <alignment horizontal="center" vertical="center"/>
    </xf>
    <xf numFmtId="0" fontId="3" fillId="0" borderId="111" xfId="0" applyFont="1" applyBorder="1"/>
    <xf numFmtId="0" fontId="1" fillId="0" borderId="21" xfId="0" applyFont="1" applyBorder="1" applyAlignment="1">
      <alignment horizontal="center"/>
    </xf>
    <xf numFmtId="0" fontId="3" fillId="0" borderId="20" xfId="0" applyFont="1" applyBorder="1"/>
    <xf numFmtId="0" fontId="1" fillId="0" borderId="42" xfId="0" applyFont="1" applyBorder="1" applyAlignment="1">
      <alignment horizontal="center"/>
    </xf>
    <xf numFmtId="0" fontId="3" fillId="0" borderId="41" xfId="0" applyFont="1" applyBorder="1"/>
    <xf numFmtId="0" fontId="1" fillId="3" borderId="68" xfId="0" applyFont="1" applyFill="1" applyBorder="1" applyAlignment="1">
      <alignment horizontal="center"/>
    </xf>
    <xf numFmtId="0" fontId="3" fillId="0" borderId="69" xfId="0" applyFont="1" applyBorder="1"/>
    <xf numFmtId="0" fontId="3" fillId="0" borderId="110" xfId="0" applyFont="1" applyBorder="1"/>
    <xf numFmtId="0" fontId="3" fillId="0" borderId="14" xfId="0" applyFont="1" applyBorder="1"/>
    <xf numFmtId="0" fontId="1" fillId="0" borderId="87" xfId="0" applyFont="1" applyBorder="1" applyAlignment="1">
      <alignment horizontal="left" vertical="center" wrapText="1"/>
    </xf>
    <xf numFmtId="166" fontId="7" fillId="0" borderId="42" xfId="0" applyNumberFormat="1" applyFont="1" applyBorder="1" applyAlignment="1">
      <alignment horizontal="center" vertical="center"/>
    </xf>
    <xf numFmtId="166" fontId="7" fillId="0" borderId="53" xfId="0" applyNumberFormat="1" applyFont="1" applyBorder="1" applyAlignment="1">
      <alignment horizontal="center" vertical="center"/>
    </xf>
    <xf numFmtId="166" fontId="7" fillId="0" borderId="62" xfId="0" applyNumberFormat="1" applyFont="1" applyBorder="1" applyAlignment="1">
      <alignment horizontal="center" vertical="center"/>
    </xf>
    <xf numFmtId="166" fontId="7" fillId="0" borderId="21" xfId="0" applyNumberFormat="1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wrapText="1"/>
    </xf>
    <xf numFmtId="0" fontId="8" fillId="0" borderId="12" xfId="0" applyFont="1" applyBorder="1" applyAlignment="1">
      <alignment horizontal="center" vertical="center" wrapText="1"/>
    </xf>
    <xf numFmtId="0" fontId="6" fillId="0" borderId="30" xfId="0" applyFont="1" applyBorder="1" applyAlignment="1">
      <alignment horizontal="center" vertical="center" wrapText="1"/>
    </xf>
    <xf numFmtId="0" fontId="6" fillId="0" borderId="30" xfId="0" applyFont="1" applyBorder="1" applyAlignment="1">
      <alignment horizontal="center" vertical="center" shrinkToFit="1"/>
    </xf>
    <xf numFmtId="14" fontId="4" fillId="0" borderId="5" xfId="0" applyNumberFormat="1" applyFont="1" applyBorder="1" applyAlignment="1">
      <alignment horizontal="center" vertical="center"/>
    </xf>
    <xf numFmtId="164" fontId="6" fillId="0" borderId="11" xfId="0" applyNumberFormat="1" applyFont="1" applyBorder="1" applyAlignment="1">
      <alignment horizontal="center" vertical="center" wrapText="1"/>
    </xf>
    <xf numFmtId="164" fontId="6" fillId="0" borderId="15" xfId="0" applyNumberFormat="1" applyFont="1" applyBorder="1" applyAlignment="1">
      <alignment horizontal="center" vertical="center" wrapText="1"/>
    </xf>
    <xf numFmtId="1" fontId="7" fillId="0" borderId="18" xfId="0" applyNumberFormat="1" applyFont="1" applyBorder="1" applyAlignment="1">
      <alignment horizontal="center"/>
    </xf>
    <xf numFmtId="0" fontId="8" fillId="0" borderId="29" xfId="0" applyFont="1" applyBorder="1" applyAlignment="1">
      <alignment horizontal="center" wrapText="1"/>
    </xf>
    <xf numFmtId="0" fontId="6" fillId="0" borderId="12" xfId="0" applyFont="1" applyBorder="1" applyAlignment="1">
      <alignment horizontal="center" vertical="center" wrapText="1"/>
    </xf>
    <xf numFmtId="0" fontId="6" fillId="0" borderId="40" xfId="0" applyFont="1" applyBorder="1" applyAlignment="1">
      <alignment horizontal="center" wrapText="1"/>
    </xf>
    <xf numFmtId="0" fontId="1" fillId="0" borderId="46" xfId="0" applyFont="1" applyBorder="1" applyAlignment="1">
      <alignment horizontal="center"/>
    </xf>
    <xf numFmtId="0" fontId="3" fillId="0" borderId="47" xfId="0" applyFont="1" applyBorder="1"/>
    <xf numFmtId="0" fontId="3" fillId="0" borderId="48" xfId="0" applyFont="1" applyBorder="1"/>
    <xf numFmtId="0" fontId="2" fillId="2" borderId="1" xfId="0" applyFont="1" applyFill="1" applyBorder="1" applyAlignment="1">
      <alignment horizontal="center" vertical="center" wrapText="1"/>
    </xf>
    <xf numFmtId="0" fontId="3" fillId="0" borderId="3" xfId="0" applyFont="1" applyBorder="1"/>
    <xf numFmtId="0" fontId="4" fillId="0" borderId="4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 wrapText="1"/>
    </xf>
    <xf numFmtId="0" fontId="1" fillId="0" borderId="21" xfId="0" applyFont="1" applyBorder="1" applyAlignment="1">
      <alignment horizontal="center" shrinkToFit="1"/>
    </xf>
    <xf numFmtId="0" fontId="1" fillId="0" borderId="22" xfId="0" applyFont="1" applyBorder="1" applyAlignment="1">
      <alignment horizontal="center" shrinkToFit="1"/>
    </xf>
    <xf numFmtId="0" fontId="7" fillId="0" borderId="25" xfId="0" applyFont="1" applyBorder="1" applyAlignment="1">
      <alignment horizontal="center"/>
    </xf>
    <xf numFmtId="0" fontId="3" fillId="0" borderId="27" xfId="0" applyFont="1" applyBorder="1"/>
    <xf numFmtId="164" fontId="7" fillId="0" borderId="25" xfId="0" applyNumberFormat="1" applyFont="1" applyBorder="1" applyAlignment="1">
      <alignment horizontal="center"/>
    </xf>
    <xf numFmtId="41" fontId="7" fillId="0" borderId="22" xfId="0" applyNumberFormat="1" applyFont="1" applyBorder="1" applyAlignment="1">
      <alignment horizontal="center" vertical="center"/>
    </xf>
    <xf numFmtId="0" fontId="10" fillId="0" borderId="54" xfId="0" applyFont="1" applyBorder="1" applyAlignment="1">
      <alignment horizontal="center" vertical="center"/>
    </xf>
    <xf numFmtId="0" fontId="1" fillId="0" borderId="23" xfId="0" applyFont="1" applyBorder="1" applyAlignment="1">
      <alignment horizontal="center"/>
    </xf>
    <xf numFmtId="0" fontId="10" fillId="0" borderId="9" xfId="0" applyFont="1" applyBorder="1" applyAlignment="1">
      <alignment horizontal="center" vertical="center"/>
    </xf>
    <xf numFmtId="14" fontId="8" fillId="0" borderId="12" xfId="0" applyNumberFormat="1" applyFont="1" applyBorder="1" applyAlignment="1">
      <alignment horizontal="center" vertical="center" wrapText="1"/>
    </xf>
    <xf numFmtId="166" fontId="7" fillId="0" borderId="12" xfId="0" applyNumberFormat="1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 shrinkToFit="1"/>
    </xf>
    <xf numFmtId="2" fontId="7" fillId="0" borderId="22" xfId="0" applyNumberFormat="1" applyFont="1" applyBorder="1" applyAlignment="1">
      <alignment horizontal="center" shrinkToFit="1"/>
    </xf>
    <xf numFmtId="14" fontId="7" fillId="0" borderId="22" xfId="0" applyNumberFormat="1" applyFont="1" applyBorder="1" applyAlignment="1">
      <alignment horizontal="center" shrinkToFit="1"/>
    </xf>
    <xf numFmtId="0" fontId="1" fillId="0" borderId="11" xfId="0" applyFont="1" applyBorder="1" applyAlignment="1">
      <alignment horizontal="center" shrinkToFit="1"/>
    </xf>
    <xf numFmtId="0" fontId="8" fillId="0" borderId="38" xfId="0" applyFont="1" applyBorder="1" applyAlignment="1">
      <alignment horizontal="center" vertical="center"/>
    </xf>
    <xf numFmtId="0" fontId="1" fillId="0" borderId="40" xfId="0" applyFont="1" applyBorder="1" applyAlignment="1">
      <alignment horizontal="center" vertical="center"/>
    </xf>
    <xf numFmtId="0" fontId="6" fillId="0" borderId="40" xfId="0" applyFont="1" applyBorder="1" applyAlignment="1">
      <alignment horizontal="center" vertical="center"/>
    </xf>
    <xf numFmtId="0" fontId="6" fillId="0" borderId="38" xfId="0" applyFont="1" applyBorder="1" applyAlignment="1">
      <alignment horizontal="center" vertical="center"/>
    </xf>
    <xf numFmtId="0" fontId="8" fillId="0" borderId="80" xfId="0" applyFont="1" applyBorder="1" applyAlignment="1">
      <alignment horizontal="center" vertical="center"/>
    </xf>
    <xf numFmtId="0" fontId="3" fillId="0" borderId="79" xfId="0" applyFont="1" applyBorder="1"/>
    <xf numFmtId="0" fontId="11" fillId="0" borderId="44" xfId="0" applyFont="1" applyBorder="1" applyAlignment="1">
      <alignment horizontal="center" vertical="center"/>
    </xf>
    <xf numFmtId="0" fontId="8" fillId="0" borderId="42" xfId="0" applyFont="1" applyBorder="1" applyAlignment="1">
      <alignment horizontal="center" vertical="center"/>
    </xf>
    <xf numFmtId="0" fontId="11" fillId="4" borderId="93" xfId="0" applyFont="1" applyFill="1" applyBorder="1" applyAlignment="1">
      <alignment horizontal="center" vertical="center" wrapText="1"/>
    </xf>
    <xf numFmtId="0" fontId="3" fillId="0" borderId="94" xfId="0" applyFont="1" applyBorder="1"/>
    <xf numFmtId="0" fontId="6" fillId="0" borderId="87" xfId="0" applyFont="1" applyBorder="1" applyAlignment="1">
      <alignment horizontal="center" vertical="center"/>
    </xf>
    <xf numFmtId="0" fontId="1" fillId="0" borderId="8" xfId="0" applyFont="1" applyBorder="1" applyAlignment="1">
      <alignment vertical="center"/>
    </xf>
    <xf numFmtId="0" fontId="1" fillId="0" borderId="59" xfId="0" applyFont="1" applyBorder="1" applyAlignment="1">
      <alignment horizontal="center" vertical="center"/>
    </xf>
    <xf numFmtId="0" fontId="1" fillId="0" borderId="37" xfId="0" applyFont="1" applyBorder="1" applyAlignment="1">
      <alignment horizontal="left" vertical="center"/>
    </xf>
    <xf numFmtId="0" fontId="10" fillId="0" borderId="53" xfId="0" applyFont="1" applyBorder="1" applyAlignment="1">
      <alignment horizontal="center" vertical="center" wrapText="1"/>
    </xf>
    <xf numFmtId="0" fontId="10" fillId="0" borderId="53" xfId="0" applyFont="1" applyBorder="1" applyAlignment="1">
      <alignment horizontal="center" vertical="center" shrinkToFit="1"/>
    </xf>
    <xf numFmtId="1" fontId="1" fillId="3" borderId="50" xfId="0" applyNumberFormat="1" applyFont="1" applyFill="1" applyBorder="1" applyAlignment="1">
      <alignment horizontal="center" vertical="center"/>
    </xf>
    <xf numFmtId="0" fontId="3" fillId="0" borderId="51" xfId="0" applyFont="1" applyBorder="1"/>
    <xf numFmtId="0" fontId="3" fillId="0" borderId="52" xfId="0" applyFont="1" applyBorder="1"/>
    <xf numFmtId="0" fontId="1" fillId="3" borderId="53" xfId="0" applyFont="1" applyFill="1" applyBorder="1" applyAlignment="1">
      <alignment horizontal="center" vertical="center" wrapText="1"/>
    </xf>
    <xf numFmtId="1" fontId="1" fillId="0" borderId="15" xfId="0" applyNumberFormat="1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165" fontId="1" fillId="3" borderId="50" xfId="0" applyNumberFormat="1" applyFont="1" applyFill="1" applyBorder="1" applyAlignment="1">
      <alignment horizontal="center" vertical="center"/>
    </xf>
    <xf numFmtId="0" fontId="3" fillId="0" borderId="60" xfId="0" applyFont="1" applyBorder="1"/>
    <xf numFmtId="0" fontId="7" fillId="0" borderId="53" xfId="0" applyFont="1" applyBorder="1" applyAlignment="1">
      <alignment horizontal="center" vertical="center" wrapText="1"/>
    </xf>
    <xf numFmtId="1" fontId="1" fillId="3" borderId="53" xfId="0" applyNumberFormat="1" applyFont="1" applyFill="1" applyBorder="1" applyAlignment="1">
      <alignment horizontal="center" vertical="center"/>
    </xf>
    <xf numFmtId="0" fontId="1" fillId="0" borderId="30" xfId="0" applyFont="1" applyBorder="1" applyAlignment="1">
      <alignment horizontal="center" vertical="center"/>
    </xf>
    <xf numFmtId="0" fontId="7" fillId="0" borderId="30" xfId="0" applyFont="1" applyBorder="1" applyAlignment="1">
      <alignment horizontal="center" vertical="center" wrapText="1"/>
    </xf>
    <xf numFmtId="166" fontId="7" fillId="0" borderId="64" xfId="0" applyNumberFormat="1" applyFont="1" applyBorder="1" applyAlignment="1">
      <alignment horizontal="center" vertical="center"/>
    </xf>
    <xf numFmtId="0" fontId="10" fillId="0" borderId="53" xfId="0" applyFont="1" applyBorder="1" applyAlignment="1">
      <alignment horizontal="center" vertical="center"/>
    </xf>
    <xf numFmtId="165" fontId="1" fillId="3" borderId="53" xfId="0" applyNumberFormat="1" applyFont="1" applyFill="1" applyBorder="1" applyAlignment="1">
      <alignment horizontal="center" vertical="center"/>
    </xf>
    <xf numFmtId="0" fontId="7" fillId="0" borderId="53" xfId="0" applyFont="1" applyBorder="1" applyAlignment="1">
      <alignment horizontal="center" vertical="center"/>
    </xf>
    <xf numFmtId="0" fontId="1" fillId="0" borderId="33" xfId="0" applyFont="1" applyBorder="1" applyAlignment="1">
      <alignment horizontal="center" vertical="center"/>
    </xf>
    <xf numFmtId="1" fontId="1" fillId="3" borderId="22" xfId="0" applyNumberFormat="1" applyFont="1" applyFill="1" applyBorder="1" applyAlignment="1">
      <alignment horizontal="center" vertical="center"/>
    </xf>
    <xf numFmtId="0" fontId="1" fillId="3" borderId="22" xfId="0" applyFont="1" applyFill="1" applyBorder="1" applyAlignment="1">
      <alignment horizontal="center" vertical="center" wrapText="1"/>
    </xf>
    <xf numFmtId="1" fontId="1" fillId="0" borderId="22" xfId="0" applyNumberFormat="1" applyFont="1" applyBorder="1" applyAlignment="1">
      <alignment horizontal="center" vertical="center"/>
    </xf>
    <xf numFmtId="0" fontId="1" fillId="0" borderId="22" xfId="0" applyFont="1" applyBorder="1" applyAlignment="1">
      <alignment horizontal="center" vertical="center"/>
    </xf>
    <xf numFmtId="1" fontId="1" fillId="0" borderId="53" xfId="0" applyNumberFormat="1" applyFont="1" applyBorder="1" applyAlignment="1">
      <alignment horizontal="center" vertical="center"/>
    </xf>
    <xf numFmtId="0" fontId="1" fillId="0" borderId="53" xfId="0" applyFont="1" applyBorder="1" applyAlignment="1">
      <alignment horizontal="center" vertical="center"/>
    </xf>
    <xf numFmtId="9" fontId="7" fillId="0" borderId="40" xfId="0" applyNumberFormat="1" applyFont="1" applyBorder="1" applyAlignment="1">
      <alignment horizontal="center" vertical="center"/>
    </xf>
    <xf numFmtId="0" fontId="7" fillId="0" borderId="22" xfId="0" applyFont="1" applyBorder="1" applyAlignment="1">
      <alignment horizontal="center" shrinkToFit="1"/>
    </xf>
    <xf numFmtId="0" fontId="8" fillId="0" borderId="40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shrinkToFit="1"/>
    </xf>
    <xf numFmtId="0" fontId="1" fillId="0" borderId="12" xfId="0" applyFont="1" applyBorder="1" applyAlignment="1">
      <alignment horizontal="center" vertical="center"/>
    </xf>
    <xf numFmtId="165" fontId="1" fillId="3" borderId="11" xfId="0" applyNumberFormat="1" applyFont="1" applyFill="1" applyBorder="1" applyAlignment="1">
      <alignment horizontal="center" vertical="center"/>
    </xf>
    <xf numFmtId="0" fontId="7" fillId="0" borderId="12" xfId="0" applyFont="1" applyBorder="1" applyAlignment="1">
      <alignment horizontal="center" vertical="center" wrapText="1"/>
    </xf>
    <xf numFmtId="0" fontId="7" fillId="0" borderId="33" xfId="0" applyFont="1" applyBorder="1" applyAlignment="1">
      <alignment horizontal="center"/>
    </xf>
    <xf numFmtId="0" fontId="8" fillId="0" borderId="37" xfId="0" applyFont="1" applyBorder="1" applyAlignment="1">
      <alignment horizontal="center" vertical="center"/>
    </xf>
    <xf numFmtId="0" fontId="1" fillId="0" borderId="49" xfId="0" applyFont="1" applyBorder="1" applyAlignment="1">
      <alignment horizontal="center" vertical="center"/>
    </xf>
    <xf numFmtId="0" fontId="1" fillId="0" borderId="21" xfId="0" applyFont="1" applyBorder="1" applyAlignment="1">
      <alignment horizontal="center" vertical="center"/>
    </xf>
    <xf numFmtId="0" fontId="1" fillId="3" borderId="53" xfId="0" applyFont="1" applyFill="1" applyBorder="1" applyAlignment="1">
      <alignment horizontal="center" vertical="center"/>
    </xf>
    <xf numFmtId="166" fontId="10" fillId="0" borderId="44" xfId="0" applyNumberFormat="1" applyFont="1" applyBorder="1" applyAlignment="1">
      <alignment horizontal="center" vertical="center"/>
    </xf>
    <xf numFmtId="166" fontId="10" fillId="0" borderId="40" xfId="0" applyNumberFormat="1" applyFont="1" applyBorder="1" applyAlignment="1">
      <alignment horizontal="center" vertical="center"/>
    </xf>
    <xf numFmtId="0" fontId="1" fillId="3" borderId="22" xfId="0" applyFont="1" applyFill="1" applyBorder="1" applyAlignment="1">
      <alignment horizontal="center" vertical="center"/>
    </xf>
    <xf numFmtId="0" fontId="1" fillId="0" borderId="22" xfId="0" applyFont="1" applyBorder="1" applyAlignment="1">
      <alignment horizontal="center"/>
    </xf>
    <xf numFmtId="0" fontId="1" fillId="6" borderId="68" xfId="0" applyFont="1" applyFill="1" applyBorder="1" applyAlignment="1">
      <alignment horizontal="left"/>
    </xf>
    <xf numFmtId="0" fontId="3" fillId="0" borderId="70" xfId="0" applyFont="1" applyBorder="1"/>
    <xf numFmtId="0" fontId="7" fillId="0" borderId="37" xfId="0" applyFont="1" applyBorder="1" applyAlignment="1">
      <alignment horizontal="left" vertical="center"/>
    </xf>
    <xf numFmtId="165" fontId="7" fillId="0" borderId="80" xfId="0" applyNumberFormat="1" applyFont="1" applyBorder="1" applyAlignment="1">
      <alignment horizontal="center" vertical="center"/>
    </xf>
    <xf numFmtId="0" fontId="1" fillId="0" borderId="77" xfId="0" applyFont="1" applyBorder="1" applyAlignment="1">
      <alignment horizontal="center" vertical="center"/>
    </xf>
    <xf numFmtId="0" fontId="3" fillId="0" borderId="78" xfId="0" applyFont="1" applyBorder="1"/>
    <xf numFmtId="0" fontId="8" fillId="0" borderId="77" xfId="0" applyFont="1" applyBorder="1" applyAlignment="1">
      <alignment horizontal="center" vertical="center"/>
    </xf>
    <xf numFmtId="0" fontId="1" fillId="4" borderId="8" xfId="0" applyFont="1" applyFill="1" applyBorder="1" applyAlignment="1">
      <alignment horizontal="left" vertical="center"/>
    </xf>
    <xf numFmtId="0" fontId="1" fillId="5" borderId="65" xfId="0" applyFont="1" applyFill="1" applyBorder="1" applyAlignment="1">
      <alignment horizontal="left" vertical="center"/>
    </xf>
    <xf numFmtId="0" fontId="3" fillId="0" borderId="66" xfId="0" applyFont="1" applyBorder="1"/>
    <xf numFmtId="0" fontId="1" fillId="0" borderId="40" xfId="0" applyFont="1" applyBorder="1" applyAlignment="1">
      <alignment horizontal="center"/>
    </xf>
    <xf numFmtId="0" fontId="1" fillId="0" borderId="73" xfId="0" applyFont="1" applyBorder="1" applyAlignment="1">
      <alignment horizontal="center"/>
    </xf>
    <xf numFmtId="0" fontId="11" fillId="0" borderId="77" xfId="0" applyFont="1" applyBorder="1" applyAlignment="1">
      <alignment horizontal="center" vertical="center"/>
    </xf>
    <xf numFmtId="0" fontId="7" fillId="0" borderId="73" xfId="0" applyFont="1" applyBorder="1" applyAlignment="1">
      <alignment horizontal="left" vertical="center"/>
    </xf>
    <xf numFmtId="0" fontId="8" fillId="0" borderId="12" xfId="0" applyFont="1" applyBorder="1" applyAlignment="1">
      <alignment horizontal="center" vertical="center"/>
    </xf>
    <xf numFmtId="0" fontId="8" fillId="0" borderId="42" xfId="0" applyFont="1" applyBorder="1" applyAlignment="1">
      <alignment horizontal="center" vertical="center" wrapText="1"/>
    </xf>
    <xf numFmtId="14" fontId="7" fillId="0" borderId="35" xfId="0" applyNumberFormat="1" applyFont="1" applyBorder="1" applyAlignment="1">
      <alignment horizontal="center" shrinkToFit="1"/>
    </xf>
    <xf numFmtId="165" fontId="7" fillId="0" borderId="22" xfId="0" applyNumberFormat="1" applyFont="1" applyBorder="1" applyAlignment="1">
      <alignment horizontal="center" wrapText="1"/>
    </xf>
    <xf numFmtId="0" fontId="7" fillId="0" borderId="21" xfId="0" applyFont="1" applyBorder="1" applyAlignment="1">
      <alignment horizontal="center"/>
    </xf>
    <xf numFmtId="166" fontId="7" fillId="0" borderId="35" xfId="0" applyNumberFormat="1" applyFont="1" applyBorder="1" applyAlignment="1">
      <alignment horizontal="center" vertical="center"/>
    </xf>
    <xf numFmtId="166" fontId="7" fillId="0" borderId="44" xfId="0" applyNumberFormat="1" applyFont="1" applyBorder="1" applyAlignment="1">
      <alignment horizontal="center" vertical="center"/>
    </xf>
    <xf numFmtId="0" fontId="1" fillId="0" borderId="29" xfId="0" applyFont="1" applyBorder="1" applyAlignment="1">
      <alignment horizontal="left" vertical="center"/>
    </xf>
    <xf numFmtId="0" fontId="17" fillId="0" borderId="0" xfId="0" applyFont="1" applyAlignment="1">
      <alignment horizontal="center" vertical="center" wrapText="1"/>
    </xf>
    <xf numFmtId="0" fontId="17" fillId="14" borderId="127" xfId="0" applyFont="1" applyFill="1" applyBorder="1" applyAlignment="1">
      <alignment horizontal="center" vertical="center" wrapText="1"/>
    </xf>
    <xf numFmtId="0" fontId="3" fillId="0" borderId="128" xfId="0" applyFont="1" applyBorder="1"/>
    <xf numFmtId="0" fontId="7" fillId="0" borderId="0" xfId="0" applyFont="1" applyAlignment="1">
      <alignment horizontal="center" vertical="center" wrapText="1"/>
    </xf>
    <xf numFmtId="165" fontId="3" fillId="0" borderId="40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</cellXfs>
  <cellStyles count="1">
    <cellStyle name="Normal" xfId="0" builtinId="0"/>
  </cellStyles>
  <dxfs count="606">
    <dxf>
      <fill>
        <patternFill patternType="solid">
          <fgColor rgb="FF00B0F0"/>
          <bgColor rgb="FF00B0F0"/>
        </patternFill>
      </fill>
    </dxf>
    <dxf>
      <fill>
        <patternFill patternType="solid">
          <fgColor rgb="FFFFFF00"/>
          <bgColor rgb="FFFFFF00"/>
        </patternFill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FFFF00"/>
          <bgColor rgb="FFFFFF00"/>
        </patternFill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F7F7F"/>
          <bgColor rgb="FF7F7F7F"/>
        </patternFill>
      </fill>
    </dxf>
    <dxf>
      <fill>
        <patternFill patternType="solid">
          <fgColor rgb="FF4F6128"/>
          <bgColor rgb="FF4F612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F7F7F"/>
          <bgColor rgb="FF7F7F7F"/>
        </patternFill>
      </fill>
    </dxf>
    <dxf>
      <fill>
        <patternFill patternType="solid">
          <fgColor rgb="FF4F6128"/>
          <bgColor rgb="FF4F612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F7F7F"/>
          <bgColor rgb="FF7F7F7F"/>
        </patternFill>
      </fill>
    </dxf>
    <dxf>
      <fill>
        <patternFill patternType="solid">
          <fgColor rgb="FF4F6128"/>
          <bgColor rgb="FF4F612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F7F7F"/>
          <bgColor rgb="FF7F7F7F"/>
        </patternFill>
      </fill>
    </dxf>
    <dxf>
      <fill>
        <patternFill patternType="solid">
          <fgColor rgb="FF4F6128"/>
          <bgColor rgb="FF4F612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F7F7F"/>
          <bgColor rgb="FF7F7F7F"/>
        </patternFill>
      </fill>
    </dxf>
    <dxf>
      <fill>
        <patternFill patternType="solid">
          <fgColor rgb="FF4F6128"/>
          <bgColor rgb="FF4F612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F7F7F"/>
          <bgColor rgb="FF7F7F7F"/>
        </patternFill>
      </fill>
    </dxf>
    <dxf>
      <fill>
        <patternFill patternType="solid">
          <fgColor rgb="FF4F6128"/>
          <bgColor rgb="FF4F612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F7F7F"/>
          <bgColor rgb="FF7F7F7F"/>
        </patternFill>
      </fill>
    </dxf>
    <dxf>
      <fill>
        <patternFill patternType="solid">
          <fgColor rgb="FF4F6128"/>
          <bgColor rgb="FF4F6128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FCD5B4"/>
          <bgColor rgb="FFFCD5B4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8064A2"/>
          <bgColor rgb="FF8064A2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FCD5B4"/>
          <bgColor rgb="FFFCD5B4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8064A2"/>
          <bgColor rgb="FF8064A2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FCD5B4"/>
          <bgColor rgb="FFFCD5B4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8064A2"/>
          <bgColor rgb="FF8064A2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none"/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none"/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151</xdr:row>
      <xdr:rowOff>0</xdr:rowOff>
    </xdr:from>
    <xdr:ext cx="8039100" cy="81915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1331213" y="3375188"/>
          <a:ext cx="8029575" cy="8096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NOTE TO TECHNICIAN: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1. TAKE TWO OVERALL PICTURES OF THE ROOF TOP AND THEN UPLOAD THOSE AS THE FIRST TWO PICTURES.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2. CHECK THAT AT THE SUNCOAST PANEL THAT "SINGLE PAIR TWISTED WITH FOIL SHIELD AND DRAIN WIRE" IS USED FOR EACH RTU. SEE EXAMPLE PICTURE BELOW:</a:t>
          </a:r>
          <a:endParaRPr sz="1100"/>
        </a:p>
      </xdr:txBody>
    </xdr:sp>
    <xdr:clientData fLocksWithSheet="0"/>
  </xdr:oneCellAnchor>
  <xdr:oneCellAnchor>
    <xdr:from>
      <xdr:col>34</xdr:col>
      <xdr:colOff>19050</xdr:colOff>
      <xdr:row>321</xdr:row>
      <xdr:rowOff>0</xdr:rowOff>
    </xdr:from>
    <xdr:ext cx="3657600" cy="22860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95250</xdr:colOff>
      <xdr:row>176</xdr:row>
      <xdr:rowOff>104775</xdr:rowOff>
    </xdr:from>
    <xdr:ext cx="7277100" cy="4248150"/>
    <xdr:pic>
      <xdr:nvPicPr>
        <xdr:cNvPr id="4" name="image2.jp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</xdr:col>
      <xdr:colOff>28575</xdr:colOff>
      <xdr:row>153</xdr:row>
      <xdr:rowOff>85725</xdr:rowOff>
    </xdr:from>
    <xdr:ext cx="3276600" cy="1466850"/>
    <xdr:pic>
      <xdr:nvPicPr>
        <xdr:cNvPr id="5" name="image3.pn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7</xdr:col>
      <xdr:colOff>51063</xdr:colOff>
      <xdr:row>224</xdr:row>
      <xdr:rowOff>68580</xdr:rowOff>
    </xdr:from>
    <xdr:to>
      <xdr:col>24</xdr:col>
      <xdr:colOff>9759</xdr:colOff>
      <xdr:row>242</xdr:row>
      <xdr:rowOff>7620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487D06B-3D1D-D18D-FF37-AB9B1DC15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51163" y="62278260"/>
          <a:ext cx="1901796" cy="2232660"/>
        </a:xfrm>
        <a:prstGeom prst="rect">
          <a:avLst/>
        </a:prstGeom>
      </xdr:spPr>
    </xdr:pic>
    <xdr:clientData/>
  </xdr:twoCellAnchor>
  <xdr:twoCellAnchor editAs="oneCell">
    <xdr:from>
      <xdr:col>42</xdr:col>
      <xdr:colOff>18796</xdr:colOff>
      <xdr:row>225</xdr:row>
      <xdr:rowOff>1</xdr:rowOff>
    </xdr:from>
    <xdr:to>
      <xdr:col>58</xdr:col>
      <xdr:colOff>63063</xdr:colOff>
      <xdr:row>242</xdr:row>
      <xdr:rowOff>7620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53CE412-D799-E185-80A1-0ED8088036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819396" y="62301121"/>
          <a:ext cx="1873067" cy="2209799"/>
        </a:xfrm>
        <a:prstGeom prst="rect">
          <a:avLst/>
        </a:prstGeom>
      </xdr:spPr>
    </xdr:pic>
    <xdr:clientData/>
  </xdr:twoCellAnchor>
  <xdr:twoCellAnchor editAs="oneCell">
    <xdr:from>
      <xdr:col>1</xdr:col>
      <xdr:colOff>7620</xdr:colOff>
      <xdr:row>250</xdr:row>
      <xdr:rowOff>106680</xdr:rowOff>
    </xdr:from>
    <xdr:to>
      <xdr:col>33</xdr:col>
      <xdr:colOff>10154</xdr:colOff>
      <xdr:row>263</xdr:row>
      <xdr:rowOff>30480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1C23AD0-9E5A-2B84-2B39-3FCB423B3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1920" y="65608200"/>
          <a:ext cx="3660134" cy="1607820"/>
        </a:xfrm>
        <a:prstGeom prst="rect">
          <a:avLst/>
        </a:prstGeom>
      </xdr:spPr>
    </xdr:pic>
    <xdr:clientData/>
  </xdr:twoCellAnchor>
  <xdr:twoCellAnchor editAs="oneCell">
    <xdr:from>
      <xdr:col>37</xdr:col>
      <xdr:colOff>45720</xdr:colOff>
      <xdr:row>249</xdr:row>
      <xdr:rowOff>7621</xdr:rowOff>
    </xdr:from>
    <xdr:to>
      <xdr:col>61</xdr:col>
      <xdr:colOff>78857</xdr:colOff>
      <xdr:row>265</xdr:row>
      <xdr:rowOff>114301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3E089D9-001E-0B9D-5229-521C0284B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274820" y="65379601"/>
          <a:ext cx="2776337" cy="2179320"/>
        </a:xfrm>
        <a:prstGeom prst="rect">
          <a:avLst/>
        </a:prstGeom>
      </xdr:spPr>
    </xdr:pic>
    <xdr:clientData/>
  </xdr:twoCellAnchor>
  <xdr:twoCellAnchor editAs="oneCell">
    <xdr:from>
      <xdr:col>8</xdr:col>
      <xdr:colOff>30480</xdr:colOff>
      <xdr:row>272</xdr:row>
      <xdr:rowOff>83820</xdr:rowOff>
    </xdr:from>
    <xdr:to>
      <xdr:col>24</xdr:col>
      <xdr:colOff>13860</xdr:colOff>
      <xdr:row>289</xdr:row>
      <xdr:rowOff>121920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740EA6D-42A4-D0DA-A55B-19E11DEA1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44880" y="68435220"/>
          <a:ext cx="1812180" cy="2202180"/>
        </a:xfrm>
        <a:prstGeom prst="rect">
          <a:avLst/>
        </a:prstGeom>
      </xdr:spPr>
    </xdr:pic>
    <xdr:clientData/>
  </xdr:twoCellAnchor>
  <xdr:twoCellAnchor editAs="oneCell">
    <xdr:from>
      <xdr:col>6</xdr:col>
      <xdr:colOff>99060</xdr:colOff>
      <xdr:row>200</xdr:row>
      <xdr:rowOff>90993</xdr:rowOff>
    </xdr:from>
    <xdr:to>
      <xdr:col>26</xdr:col>
      <xdr:colOff>76200</xdr:colOff>
      <xdr:row>217</xdr:row>
      <xdr:rowOff>123685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55BF77C6-ADF0-943B-9D3E-DDF8E39B1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84860" y="59229813"/>
          <a:ext cx="2263140" cy="2196772"/>
        </a:xfrm>
        <a:prstGeom prst="rect">
          <a:avLst/>
        </a:prstGeom>
      </xdr:spPr>
    </xdr:pic>
    <xdr:clientData/>
  </xdr:twoCellAnchor>
  <xdr:twoCellAnchor editAs="oneCell">
    <xdr:from>
      <xdr:col>40</xdr:col>
      <xdr:colOff>7620</xdr:colOff>
      <xdr:row>201</xdr:row>
      <xdr:rowOff>0</xdr:rowOff>
    </xdr:from>
    <xdr:to>
      <xdr:col>61</xdr:col>
      <xdr:colOff>46439</xdr:colOff>
      <xdr:row>218</xdr:row>
      <xdr:rowOff>7620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EEDD5547-C5A8-53E7-7384-B81346CCDE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579620" y="59230260"/>
          <a:ext cx="2439119" cy="2209800"/>
        </a:xfrm>
        <a:prstGeom prst="rect">
          <a:avLst/>
        </a:prstGeom>
      </xdr:spPr>
    </xdr:pic>
    <xdr:clientData/>
  </xdr:twoCellAnchor>
  <xdr:twoCellAnchor editAs="oneCell">
    <xdr:from>
      <xdr:col>39</xdr:col>
      <xdr:colOff>7620</xdr:colOff>
      <xdr:row>273</xdr:row>
      <xdr:rowOff>3217</xdr:rowOff>
    </xdr:from>
    <xdr:to>
      <xdr:col>58</xdr:col>
      <xdr:colOff>76200</xdr:colOff>
      <xdr:row>290</xdr:row>
      <xdr:rowOff>16426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BB4C6C5A-5029-D099-279A-BAE27D246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465320" y="68446057"/>
          <a:ext cx="2240280" cy="2215389"/>
        </a:xfrm>
        <a:prstGeom prst="rect">
          <a:avLst/>
        </a:prstGeom>
      </xdr:spPr>
    </xdr:pic>
    <xdr:clientData/>
  </xdr:twoCellAnchor>
  <xdr:twoCellAnchor editAs="oneCell">
    <xdr:from>
      <xdr:col>9</xdr:col>
      <xdr:colOff>68580</xdr:colOff>
      <xdr:row>297</xdr:row>
      <xdr:rowOff>15241</xdr:rowOff>
    </xdr:from>
    <xdr:to>
      <xdr:col>26</xdr:col>
      <xdr:colOff>83820</xdr:colOff>
      <xdr:row>314</xdr:row>
      <xdr:rowOff>4705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51C32F3-63B7-4DF3-30B1-55765D4523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97280" y="71528941"/>
          <a:ext cx="1958340" cy="21916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R402"/>
  <sheetViews>
    <sheetView tabSelected="1" topLeftCell="A287" workbookViewId="0">
      <selection activeCell="CF306" sqref="CF306"/>
    </sheetView>
  </sheetViews>
  <sheetFormatPr defaultColWidth="14.44140625" defaultRowHeight="15" customHeight="1"/>
  <cols>
    <col min="1" max="66" width="1.6640625" customWidth="1"/>
    <col min="67" max="67" width="1.5546875" customWidth="1"/>
    <col min="68" max="68" width="5.5546875" hidden="1" customWidth="1"/>
    <col min="69" max="69" width="1.6640625" hidden="1" customWidth="1"/>
    <col min="70" max="70" width="1.44140625" customWidth="1"/>
    <col min="71" max="71" width="1.5546875" customWidth="1"/>
    <col min="72" max="79" width="1.44140625" customWidth="1"/>
    <col min="80" max="82" width="2" customWidth="1"/>
    <col min="83" max="83" width="6.44140625" customWidth="1"/>
    <col min="84" max="92" width="2" customWidth="1"/>
  </cols>
  <sheetData>
    <row r="1" spans="1:96" ht="49.5" customHeight="1">
      <c r="A1" s="1"/>
      <c r="B1" s="345" t="s">
        <v>0</v>
      </c>
      <c r="C1" s="240"/>
      <c r="D1" s="240"/>
      <c r="E1" s="240"/>
      <c r="F1" s="240"/>
      <c r="G1" s="240"/>
      <c r="H1" s="240"/>
      <c r="I1" s="240"/>
      <c r="J1" s="240"/>
      <c r="K1" s="240"/>
      <c r="L1" s="240"/>
      <c r="M1" s="240"/>
      <c r="N1" s="240"/>
      <c r="O1" s="240"/>
      <c r="P1" s="240"/>
      <c r="Q1" s="240"/>
      <c r="R1" s="240"/>
      <c r="S1" s="240"/>
      <c r="T1" s="240"/>
      <c r="U1" s="240"/>
      <c r="V1" s="240"/>
      <c r="W1" s="240"/>
      <c r="X1" s="240"/>
      <c r="Y1" s="240"/>
      <c r="Z1" s="240"/>
      <c r="AA1" s="240"/>
      <c r="AB1" s="240"/>
      <c r="AC1" s="240"/>
      <c r="AD1" s="240"/>
      <c r="AE1" s="240"/>
      <c r="AF1" s="240"/>
      <c r="AG1" s="240"/>
      <c r="AH1" s="240"/>
      <c r="AI1" s="240"/>
      <c r="AJ1" s="240"/>
      <c r="AK1" s="240"/>
      <c r="AL1" s="240"/>
      <c r="AM1" s="240"/>
      <c r="AN1" s="240"/>
      <c r="AO1" s="240"/>
      <c r="AP1" s="240"/>
      <c r="AQ1" s="240"/>
      <c r="AR1" s="240"/>
      <c r="AS1" s="240"/>
      <c r="AT1" s="240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346"/>
      <c r="CD1" s="1"/>
      <c r="CE1" s="1"/>
      <c r="CF1" s="1"/>
      <c r="CG1" s="1"/>
      <c r="CH1" s="1"/>
    </row>
    <row r="2" spans="1:96" ht="30" customHeight="1">
      <c r="A2" s="1"/>
      <c r="B2" s="347" t="s">
        <v>1</v>
      </c>
      <c r="C2" s="279"/>
      <c r="D2" s="279"/>
      <c r="E2" s="279"/>
      <c r="F2" s="279"/>
      <c r="G2" s="279"/>
      <c r="H2" s="279"/>
      <c r="I2" s="279"/>
      <c r="J2" s="330" t="str">
        <f>'2020 Chain'!H20</f>
        <v>National TAB</v>
      </c>
      <c r="K2" s="279"/>
      <c r="L2" s="279"/>
      <c r="M2" s="279"/>
      <c r="N2" s="279"/>
      <c r="O2" s="279"/>
      <c r="P2" s="279"/>
      <c r="Q2" s="279"/>
      <c r="R2" s="280"/>
      <c r="S2" s="347" t="s">
        <v>2</v>
      </c>
      <c r="T2" s="279"/>
      <c r="U2" s="279"/>
      <c r="V2" s="279"/>
      <c r="W2" s="348" t="s">
        <v>283</v>
      </c>
      <c r="X2" s="279"/>
      <c r="Y2" s="279"/>
      <c r="Z2" s="279"/>
      <c r="AA2" s="279"/>
      <c r="AB2" s="279"/>
      <c r="AC2" s="279"/>
      <c r="AD2" s="279"/>
      <c r="AE2" s="279"/>
      <c r="AF2" s="279"/>
      <c r="AG2" s="279"/>
      <c r="AH2" s="279"/>
      <c r="AI2" s="279"/>
      <c r="AJ2" s="280"/>
      <c r="AK2" s="329" t="s">
        <v>3</v>
      </c>
      <c r="AL2" s="279"/>
      <c r="AM2" s="279"/>
      <c r="AN2" s="279"/>
      <c r="AO2" s="279"/>
      <c r="AP2" s="279"/>
      <c r="AQ2" s="279"/>
      <c r="AR2" s="279"/>
      <c r="AS2" s="279"/>
      <c r="AT2" s="279"/>
      <c r="AU2" s="279"/>
      <c r="AV2" s="279"/>
      <c r="AW2" s="279"/>
      <c r="AX2" s="279"/>
      <c r="AY2" s="279"/>
      <c r="AZ2" s="279"/>
      <c r="BA2" s="279"/>
      <c r="BB2" s="279"/>
      <c r="BC2" s="279"/>
      <c r="BD2" s="279"/>
      <c r="BE2" s="330" t="s">
        <v>4</v>
      </c>
      <c r="BF2" s="279"/>
      <c r="BG2" s="279"/>
      <c r="BH2" s="279"/>
      <c r="BI2" s="279"/>
      <c r="BJ2" s="279"/>
      <c r="BK2" s="279"/>
      <c r="BL2" s="279"/>
      <c r="BM2" s="279"/>
      <c r="BN2" s="279"/>
      <c r="BO2" s="279"/>
      <c r="BP2" s="279"/>
      <c r="BQ2" s="279"/>
      <c r="BR2" s="279"/>
      <c r="BS2" s="279"/>
      <c r="BT2" s="279"/>
      <c r="BU2" s="335"/>
      <c r="BV2" s="279"/>
      <c r="BW2" s="279"/>
      <c r="BX2" s="279"/>
      <c r="BY2" s="279"/>
      <c r="BZ2" s="279"/>
      <c r="CA2" s="279"/>
      <c r="CB2" s="279"/>
      <c r="CC2" s="298"/>
      <c r="CD2" s="1"/>
      <c r="CE2" s="1"/>
      <c r="CF2" s="1"/>
      <c r="CG2" s="1"/>
      <c r="CH2" s="1"/>
    </row>
    <row r="3" spans="1:96" ht="30" customHeight="1">
      <c r="A3" s="1"/>
      <c r="B3" s="350" t="s">
        <v>5</v>
      </c>
      <c r="C3" s="178"/>
      <c r="D3" s="178"/>
      <c r="E3" s="301"/>
      <c r="F3" s="349" t="s">
        <v>6</v>
      </c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301"/>
      <c r="T3" s="351" t="s">
        <v>7</v>
      </c>
      <c r="U3" s="300"/>
      <c r="V3" s="300"/>
      <c r="W3" s="300"/>
      <c r="X3" s="300"/>
      <c r="Y3" s="300"/>
      <c r="Z3" s="300"/>
      <c r="AA3" s="300"/>
      <c r="AB3" s="300"/>
      <c r="AC3" s="300"/>
      <c r="AD3" s="300"/>
      <c r="AE3" s="300"/>
      <c r="AF3" s="323"/>
      <c r="AG3" s="352" t="s">
        <v>8</v>
      </c>
      <c r="AH3" s="178"/>
      <c r="AI3" s="178"/>
      <c r="AJ3" s="178"/>
      <c r="AK3" s="178"/>
      <c r="AL3" s="178"/>
      <c r="AM3" s="178"/>
      <c r="AN3" s="178"/>
      <c r="AO3" s="178"/>
      <c r="AP3" s="178"/>
      <c r="AQ3" s="301"/>
      <c r="AR3" s="349" t="s">
        <v>9</v>
      </c>
      <c r="AS3" s="301"/>
      <c r="AT3" s="349" t="s">
        <v>10</v>
      </c>
      <c r="AU3" s="178"/>
      <c r="AV3" s="178"/>
      <c r="AW3" s="178"/>
      <c r="AX3" s="178"/>
      <c r="AY3" s="178"/>
      <c r="AZ3" s="178"/>
      <c r="BA3" s="178"/>
      <c r="BB3" s="178"/>
      <c r="BC3" s="178"/>
      <c r="BD3" s="301"/>
      <c r="BE3" s="336" t="s">
        <v>11</v>
      </c>
      <c r="BF3" s="178"/>
      <c r="BG3" s="178"/>
      <c r="BH3" s="178"/>
      <c r="BI3" s="178"/>
      <c r="BJ3" s="178"/>
      <c r="BK3" s="178"/>
      <c r="BL3" s="178"/>
      <c r="BM3" s="301"/>
      <c r="BN3" s="337" t="s">
        <v>12</v>
      </c>
      <c r="BO3" s="255"/>
      <c r="BP3" s="255"/>
      <c r="BQ3" s="255"/>
      <c r="BR3" s="255"/>
      <c r="BS3" s="255"/>
      <c r="BT3" s="255"/>
      <c r="BU3" s="255"/>
      <c r="BV3" s="255"/>
      <c r="BW3" s="255"/>
      <c r="BX3" s="255"/>
      <c r="BY3" s="255"/>
      <c r="BZ3" s="255"/>
      <c r="CA3" s="255"/>
      <c r="CB3" s="255"/>
      <c r="CC3" s="256"/>
      <c r="CD3" s="1"/>
      <c r="CE3" s="1"/>
      <c r="CF3" s="1"/>
      <c r="CG3" s="1"/>
      <c r="CH3" s="1"/>
    </row>
    <row r="4" spans="1:96" ht="15.75" customHeight="1">
      <c r="A4" s="1"/>
      <c r="B4" s="338"/>
      <c r="C4" s="266"/>
      <c r="D4" s="266"/>
      <c r="E4" s="317"/>
      <c r="F4" s="353"/>
      <c r="G4" s="266"/>
      <c r="H4" s="266"/>
      <c r="I4" s="266"/>
      <c r="J4" s="266"/>
      <c r="K4" s="266"/>
      <c r="L4" s="266"/>
      <c r="M4" s="266"/>
      <c r="N4" s="266"/>
      <c r="O4" s="266"/>
      <c r="P4" s="266"/>
      <c r="Q4" s="266"/>
      <c r="R4" s="266"/>
      <c r="S4" s="317"/>
      <c r="T4" s="354"/>
      <c r="U4" s="229"/>
      <c r="V4" s="229"/>
      <c r="W4" s="229"/>
      <c r="X4" s="229"/>
      <c r="Y4" s="229"/>
      <c r="Z4" s="229"/>
      <c r="AA4" s="229"/>
      <c r="AB4" s="229"/>
      <c r="AC4" s="229"/>
      <c r="AD4" s="229"/>
      <c r="AE4" s="229"/>
      <c r="AF4" s="272"/>
      <c r="AG4" s="355"/>
      <c r="AH4" s="211"/>
      <c r="AI4" s="211"/>
      <c r="AJ4" s="211"/>
      <c r="AK4" s="211"/>
      <c r="AL4" s="211"/>
      <c r="AM4" s="211"/>
      <c r="AN4" s="211"/>
      <c r="AO4" s="211"/>
      <c r="AP4" s="211"/>
      <c r="AQ4" s="356"/>
      <c r="AR4" s="271"/>
      <c r="AS4" s="272"/>
      <c r="AT4" s="355"/>
      <c r="AU4" s="211"/>
      <c r="AV4" s="211"/>
      <c r="AW4" s="211"/>
      <c r="AX4" s="211"/>
      <c r="AY4" s="211"/>
      <c r="AZ4" s="211"/>
      <c r="BA4" s="211"/>
      <c r="BB4" s="211"/>
      <c r="BC4" s="211"/>
      <c r="BD4" s="356"/>
      <c r="BE4" s="357"/>
      <c r="BF4" s="211"/>
      <c r="BG4" s="211"/>
      <c r="BH4" s="211"/>
      <c r="BI4" s="211"/>
      <c r="BJ4" s="211"/>
      <c r="BK4" s="211"/>
      <c r="BL4" s="211"/>
      <c r="BM4" s="356"/>
      <c r="BN4" s="358"/>
      <c r="BO4" s="229"/>
      <c r="BP4" s="229"/>
      <c r="BQ4" s="229"/>
      <c r="BR4" s="229"/>
      <c r="BS4" s="229"/>
      <c r="BT4" s="229"/>
      <c r="BU4" s="229"/>
      <c r="BV4" s="229"/>
      <c r="BW4" s="229"/>
      <c r="BX4" s="229"/>
      <c r="BY4" s="229"/>
      <c r="BZ4" s="229"/>
      <c r="CA4" s="229"/>
      <c r="CB4" s="229"/>
      <c r="CC4" s="232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</row>
    <row r="5" spans="1:96" ht="30" customHeight="1">
      <c r="A5" s="1"/>
      <c r="B5" s="339" t="s">
        <v>13</v>
      </c>
      <c r="C5" s="300"/>
      <c r="D5" s="300"/>
      <c r="E5" s="300"/>
      <c r="F5" s="300"/>
      <c r="G5" s="300"/>
      <c r="H5" s="300"/>
      <c r="I5" s="300"/>
      <c r="J5" s="323"/>
      <c r="K5" s="340" t="s">
        <v>14</v>
      </c>
      <c r="L5" s="300"/>
      <c r="M5" s="300"/>
      <c r="N5" s="300"/>
      <c r="O5" s="300"/>
      <c r="P5" s="300"/>
      <c r="Q5" s="300"/>
      <c r="R5" s="300"/>
      <c r="S5" s="300"/>
      <c r="T5" s="300"/>
      <c r="U5" s="323"/>
      <c r="V5" s="340" t="s">
        <v>15</v>
      </c>
      <c r="W5" s="300"/>
      <c r="X5" s="300"/>
      <c r="Y5" s="300"/>
      <c r="Z5" s="300"/>
      <c r="AA5" s="300"/>
      <c r="AB5" s="300"/>
      <c r="AC5" s="300"/>
      <c r="AD5" s="323"/>
      <c r="AE5" s="340" t="s">
        <v>16</v>
      </c>
      <c r="AF5" s="300"/>
      <c r="AG5" s="300"/>
      <c r="AH5" s="300"/>
      <c r="AI5" s="300"/>
      <c r="AJ5" s="300"/>
      <c r="AK5" s="300"/>
      <c r="AL5" s="300"/>
      <c r="AM5" s="300"/>
      <c r="AN5" s="323"/>
      <c r="AO5" s="331" t="s">
        <v>17</v>
      </c>
      <c r="AP5" s="300"/>
      <c r="AQ5" s="300"/>
      <c r="AR5" s="300"/>
      <c r="AS5" s="323"/>
      <c r="AT5" s="331" t="s">
        <v>18</v>
      </c>
      <c r="AU5" s="300"/>
      <c r="AV5" s="300"/>
      <c r="AW5" s="300"/>
      <c r="AX5" s="300"/>
      <c r="AY5" s="323"/>
      <c r="AZ5" s="331" t="s">
        <v>19</v>
      </c>
      <c r="BA5" s="300"/>
      <c r="BB5" s="300"/>
      <c r="BC5" s="323"/>
      <c r="BD5" s="332" t="s">
        <v>20</v>
      </c>
      <c r="BE5" s="300"/>
      <c r="BF5" s="300"/>
      <c r="BG5" s="300"/>
      <c r="BH5" s="300"/>
      <c r="BI5" s="300"/>
      <c r="BJ5" s="323"/>
      <c r="BK5" s="333" t="s">
        <v>21</v>
      </c>
      <c r="BL5" s="175"/>
      <c r="BM5" s="175"/>
      <c r="BN5" s="175"/>
      <c r="BO5" s="175"/>
      <c r="BP5" s="175"/>
      <c r="BQ5" s="175"/>
      <c r="BR5" s="175"/>
      <c r="BS5" s="175"/>
      <c r="BT5" s="175"/>
      <c r="BU5" s="175"/>
      <c r="BV5" s="291"/>
      <c r="BW5" s="334" t="s">
        <v>22</v>
      </c>
      <c r="BX5" s="175"/>
      <c r="BY5" s="175"/>
      <c r="BZ5" s="175"/>
      <c r="CA5" s="175"/>
      <c r="CB5" s="175"/>
      <c r="CC5" s="176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</row>
    <row r="6" spans="1:96" ht="15.75" customHeight="1">
      <c r="A6" s="1"/>
      <c r="B6" s="414"/>
      <c r="C6" s="229"/>
      <c r="D6" s="229"/>
      <c r="E6" s="229"/>
      <c r="F6" s="229"/>
      <c r="G6" s="229"/>
      <c r="H6" s="229"/>
      <c r="I6" s="229"/>
      <c r="J6" s="272"/>
      <c r="K6" s="364"/>
      <c r="L6" s="229"/>
      <c r="M6" s="229"/>
      <c r="N6" s="229"/>
      <c r="O6" s="229"/>
      <c r="P6" s="229"/>
      <c r="Q6" s="229"/>
      <c r="R6" s="229"/>
      <c r="S6" s="229"/>
      <c r="T6" s="229"/>
      <c r="U6" s="272"/>
      <c r="V6" s="408"/>
      <c r="W6" s="229"/>
      <c r="X6" s="229"/>
      <c r="Y6" s="229"/>
      <c r="Z6" s="229"/>
      <c r="AA6" s="229"/>
      <c r="AB6" s="229"/>
      <c r="AC6" s="229"/>
      <c r="AD6" s="272"/>
      <c r="AE6" s="364"/>
      <c r="AF6" s="229"/>
      <c r="AG6" s="229"/>
      <c r="AH6" s="229"/>
      <c r="AI6" s="229"/>
      <c r="AJ6" s="229"/>
      <c r="AK6" s="229"/>
      <c r="AL6" s="229"/>
      <c r="AM6" s="229"/>
      <c r="AN6" s="272"/>
      <c r="AO6" s="365"/>
      <c r="AP6" s="229"/>
      <c r="AQ6" s="229"/>
      <c r="AR6" s="229"/>
      <c r="AS6" s="272"/>
      <c r="AT6" s="366"/>
      <c r="AU6" s="229"/>
      <c r="AV6" s="229"/>
      <c r="AW6" s="229"/>
      <c r="AX6" s="229"/>
      <c r="AY6" s="272"/>
      <c r="AZ6" s="440"/>
      <c r="BA6" s="229"/>
      <c r="BB6" s="229"/>
      <c r="BC6" s="230"/>
      <c r="BD6" s="439"/>
      <c r="BE6" s="229"/>
      <c r="BF6" s="229"/>
      <c r="BG6" s="229"/>
      <c r="BH6" s="229"/>
      <c r="BI6" s="229"/>
      <c r="BJ6" s="272"/>
      <c r="BK6" s="441"/>
      <c r="BL6" s="266"/>
      <c r="BM6" s="266"/>
      <c r="BN6" s="266"/>
      <c r="BO6" s="266"/>
      <c r="BP6" s="266"/>
      <c r="BQ6" s="266"/>
      <c r="BR6" s="266"/>
      <c r="BS6" s="266"/>
      <c r="BT6" s="266"/>
      <c r="BU6" s="266"/>
      <c r="BV6" s="317"/>
      <c r="BW6" s="316"/>
      <c r="BX6" s="266"/>
      <c r="BY6" s="266"/>
      <c r="BZ6" s="266"/>
      <c r="CA6" s="266"/>
      <c r="CB6" s="266"/>
      <c r="CC6" s="269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</row>
    <row r="7" spans="1:96" ht="30" customHeight="1">
      <c r="A7" s="1"/>
      <c r="B7" s="415" t="s">
        <v>23</v>
      </c>
      <c r="C7" s="172"/>
      <c r="D7" s="187"/>
      <c r="E7" s="188" t="s">
        <v>24</v>
      </c>
      <c r="F7" s="172"/>
      <c r="G7" s="172"/>
      <c r="H7" s="172"/>
      <c r="I7" s="172"/>
      <c r="J7" s="172"/>
      <c r="K7" s="172"/>
      <c r="L7" s="187"/>
      <c r="M7" s="188" t="s">
        <v>25</v>
      </c>
      <c r="N7" s="172"/>
      <c r="O7" s="172"/>
      <c r="P7" s="172"/>
      <c r="Q7" s="172"/>
      <c r="R7" s="172"/>
      <c r="S7" s="172"/>
      <c r="T7" s="172"/>
      <c r="U7" s="172"/>
      <c r="V7" s="172"/>
      <c r="W7" s="187"/>
      <c r="X7" s="188" t="s">
        <v>26</v>
      </c>
      <c r="Y7" s="172"/>
      <c r="Z7" s="187"/>
      <c r="AA7" s="188" t="s">
        <v>27</v>
      </c>
      <c r="AB7" s="172"/>
      <c r="AC7" s="172"/>
      <c r="AD7" s="172"/>
      <c r="AE7" s="187"/>
      <c r="AF7" s="409" t="s">
        <v>28</v>
      </c>
      <c r="AG7" s="172"/>
      <c r="AH7" s="187"/>
      <c r="AI7" s="410" t="s">
        <v>29</v>
      </c>
      <c r="AJ7" s="300"/>
      <c r="AK7" s="300"/>
      <c r="AL7" s="300"/>
      <c r="AM7" s="300"/>
      <c r="AN7" s="300"/>
      <c r="AO7" s="300"/>
      <c r="AP7" s="300"/>
      <c r="AQ7" s="300"/>
      <c r="AR7" s="323"/>
      <c r="AS7" s="331" t="s">
        <v>30</v>
      </c>
      <c r="AT7" s="300"/>
      <c r="AU7" s="300"/>
      <c r="AV7" s="300"/>
      <c r="AW7" s="300"/>
      <c r="AX7" s="300"/>
      <c r="AY7" s="319"/>
      <c r="AZ7" s="438" t="s">
        <v>31</v>
      </c>
      <c r="BA7" s="300"/>
      <c r="BB7" s="300"/>
      <c r="BC7" s="323"/>
      <c r="BD7" s="362" t="s">
        <v>32</v>
      </c>
      <c r="BE7" s="300"/>
      <c r="BF7" s="300"/>
      <c r="BG7" s="323"/>
      <c r="BH7" s="332" t="s">
        <v>33</v>
      </c>
      <c r="BI7" s="300"/>
      <c r="BJ7" s="300"/>
      <c r="BK7" s="300"/>
      <c r="BL7" s="323"/>
      <c r="BM7" s="332" t="s">
        <v>34</v>
      </c>
      <c r="BN7" s="300"/>
      <c r="BO7" s="300"/>
      <c r="BP7" s="300"/>
      <c r="BQ7" s="300"/>
      <c r="BR7" s="323"/>
      <c r="BS7" s="341" t="s">
        <v>35</v>
      </c>
      <c r="BT7" s="172"/>
      <c r="BU7" s="172"/>
      <c r="BV7" s="173"/>
      <c r="BW7" s="263" t="s">
        <v>36</v>
      </c>
      <c r="BX7" s="172"/>
      <c r="BY7" s="172"/>
      <c r="BZ7" s="172"/>
      <c r="CA7" s="172"/>
      <c r="CB7" s="172"/>
      <c r="CC7" s="198"/>
      <c r="CD7" s="1"/>
      <c r="CE7" s="342"/>
      <c r="CF7" s="343"/>
      <c r="CG7" s="343"/>
      <c r="CH7" s="343"/>
      <c r="CI7" s="343"/>
      <c r="CJ7" s="343"/>
      <c r="CK7" s="343"/>
      <c r="CL7" s="343"/>
      <c r="CM7" s="343"/>
      <c r="CN7" s="344"/>
    </row>
    <row r="8" spans="1:96" ht="24.75" customHeight="1">
      <c r="A8" s="1"/>
      <c r="B8" s="416" t="s">
        <v>37</v>
      </c>
      <c r="C8" s="255"/>
      <c r="D8" s="255"/>
      <c r="E8" s="384" t="s">
        <v>284</v>
      </c>
      <c r="F8" s="385"/>
      <c r="G8" s="385"/>
      <c r="H8" s="385"/>
      <c r="I8" s="385"/>
      <c r="J8" s="385"/>
      <c r="K8" s="385"/>
      <c r="L8" s="386"/>
      <c r="M8" s="387" t="s">
        <v>285</v>
      </c>
      <c r="N8" s="181"/>
      <c r="O8" s="181"/>
      <c r="P8" s="181"/>
      <c r="Q8" s="181"/>
      <c r="R8" s="181"/>
      <c r="S8" s="181"/>
      <c r="T8" s="181"/>
      <c r="U8" s="181"/>
      <c r="V8" s="181"/>
      <c r="W8" s="216"/>
      <c r="X8" s="388">
        <v>10</v>
      </c>
      <c r="Y8" s="255"/>
      <c r="Z8" s="260"/>
      <c r="AA8" s="411" t="str">
        <f>IF(ISBLANK(M8),"",IF(MID(M8,1,2)="RN","AAON",IF(MID(M8,1,3)="LHC","Lennox",IF(MID(M8,1,3)="LHA","Lennox",IF(MID(M8,1,3)="KHA","Lennox",IF(MID(M8,1,3)="LCH","Lennox",IF(MID(M8,1,3)="LCA","Lennox",IF(MID(M8,1,3)="LGA","Lennox",IF(MID(M8,1,3)="LGC","Lennox",IF(MID(M8,1,3)="LGH","Lennox","Carrier"))))))))))</f>
        <v>Lennox</v>
      </c>
      <c r="AB8" s="300"/>
      <c r="AC8" s="300"/>
      <c r="AD8" s="300"/>
      <c r="AE8" s="323"/>
      <c r="AF8" s="412"/>
      <c r="AG8" s="178"/>
      <c r="AH8" s="301"/>
      <c r="AI8" s="413" t="str">
        <f t="array" ref="AI8">IF(ISBLANK(E8),"",IF(MID(M8,1,2)="RN","RN SERIES/",IF(MID(M8,1,3)="YSC","TRANE",IF(MID(M8,1,3)="50K","WEAMaker SE",IF(MID(M8,1,4)="48ES","Comfort",IF(MID(M8,1,3)="48H","WEAMaster HE",IF(MID(M8,1,3)="48T","WEAMaker SE",IF(MID(M8,3,2)="HP","HEAT PUMP",IF(MID(M8,3,2)="KC","WEAMaker SE",IF(MID(M8,3,2)="FC","WEAMaker EcoBlue",IF(COUNT(FIND({5610,5611,5612,5613,5614,5615,5616,5617,5618,5619,5620,5621},E8))&gt;0,"ENERGENCE/","L SERIES/")))))))))))</f>
        <v>ENERGENCE/</v>
      </c>
      <c r="AJ8" s="300"/>
      <c r="AK8" s="300"/>
      <c r="AL8" s="300"/>
      <c r="AM8" s="300"/>
      <c r="AN8" s="300"/>
      <c r="AO8" s="300"/>
      <c r="AP8" s="361">
        <f>'2020 Chain'!W20</f>
        <v>0</v>
      </c>
      <c r="AQ8" s="178"/>
      <c r="AR8" s="301"/>
      <c r="AS8" s="367" t="s">
        <v>295</v>
      </c>
      <c r="AT8" s="178"/>
      <c r="AU8" s="178"/>
      <c r="AV8" s="178"/>
      <c r="AW8" s="178"/>
      <c r="AX8" s="178"/>
      <c r="AY8" s="261"/>
      <c r="AZ8" s="325">
        <f>VALUE(IF(V20=15,"2518",IF(V20=12.5,"2518",IF(V20=10,"2352",IF(V20=8.5,"2352",IF(V20=7.5,"1911",IF(V20=6,"1911",IF(V20=5,"1828",IF(V20=4,"1828","0")))))))))</f>
        <v>0</v>
      </c>
      <c r="BA8" s="300"/>
      <c r="BB8" s="300"/>
      <c r="BC8" s="323"/>
      <c r="BD8" s="363">
        <f>VALUE(IF(V22=15,"9662",IF(V22=12.5,"9662",IF(V22=10,"6452",IF(V22=8.5,"6452",IF(V22=7.5,"5397",IF(V22=6,"5397",IF(V22=5,"4161",IF(V22=4,"4161","0")))))))))</f>
        <v>0</v>
      </c>
      <c r="BE8" s="300"/>
      <c r="BF8" s="300"/>
      <c r="BG8" s="323"/>
      <c r="BH8" s="363">
        <f>VALUE(IF(V$24=15,"475",IF(V$24=12.5,"475",IF(V$24=10,"475",IF(V$24=8.5,"475",IF(V$24=7.5,"475",IF(V$24=6,"475",IF(V$24=5,"475",IF(V$24=4,"475","0")))))))))</f>
        <v>0</v>
      </c>
      <c r="BI8" s="300"/>
      <c r="BJ8" s="300"/>
      <c r="BK8" s="300"/>
      <c r="BL8" s="323"/>
      <c r="BM8" s="363">
        <f>VALUE(IF(V$26=15,"9662",IF(V$26=12.5,"9662",IF(V$26=10,"6452",IF(V$26=8.5,"6452",IF(V$26=7.5,"5397",IF(V$26=6,"5397",IF(V$26=5,"4161",IF(V$26=4,"4161","0")))))))))</f>
        <v>0</v>
      </c>
      <c r="BN8" s="300"/>
      <c r="BO8" s="300"/>
      <c r="BP8" s="300"/>
      <c r="BQ8" s="300"/>
      <c r="BR8" s="323"/>
      <c r="BS8" s="363">
        <f>VALUE(IF(V$28=15,"537",IF(V$28=12.5,"537",IF(V$28=10,"537",IF(V$28=8.5,"537",IF(V$28=7.5,"437",IF(V$28=6,"537",IF(V$28=5,"537",IF(V$28=4,"537","0")))))))))</f>
        <v>0</v>
      </c>
      <c r="BT8" s="300"/>
      <c r="BU8" s="300"/>
      <c r="BV8" s="300"/>
      <c r="BW8" s="325">
        <f t="shared" ref="BW8:BW15" si="0">SUM(AZ8:BS8)</f>
        <v>0</v>
      </c>
      <c r="BX8" s="300"/>
      <c r="BY8" s="300"/>
      <c r="BZ8" s="300"/>
      <c r="CA8" s="300"/>
      <c r="CB8" s="300"/>
      <c r="CC8" s="310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</row>
    <row r="9" spans="1:96" ht="24.75" customHeight="1">
      <c r="A9" s="1"/>
      <c r="B9" s="380" t="s">
        <v>38</v>
      </c>
      <c r="C9" s="181"/>
      <c r="D9" s="181"/>
      <c r="E9" s="384" t="s">
        <v>286</v>
      </c>
      <c r="F9" s="385"/>
      <c r="G9" s="385"/>
      <c r="H9" s="385"/>
      <c r="I9" s="385"/>
      <c r="J9" s="385"/>
      <c r="K9" s="385"/>
      <c r="L9" s="386"/>
      <c r="M9" s="387" t="s">
        <v>287</v>
      </c>
      <c r="N9" s="181"/>
      <c r="O9" s="181"/>
      <c r="P9" s="181"/>
      <c r="Q9" s="181"/>
      <c r="R9" s="181"/>
      <c r="S9" s="181"/>
      <c r="T9" s="181"/>
      <c r="U9" s="181"/>
      <c r="V9" s="181"/>
      <c r="W9" s="216"/>
      <c r="X9" s="388">
        <v>12.5</v>
      </c>
      <c r="Y9" s="255"/>
      <c r="Z9" s="260"/>
      <c r="AA9" s="417" t="s">
        <v>290</v>
      </c>
      <c r="AB9" s="266"/>
      <c r="AC9" s="266"/>
      <c r="AD9" s="266"/>
      <c r="AE9" s="317"/>
      <c r="AF9" s="390"/>
      <c r="AG9" s="385"/>
      <c r="AH9" s="391"/>
      <c r="AI9" s="392"/>
      <c r="AJ9" s="181"/>
      <c r="AK9" s="181"/>
      <c r="AL9" s="181"/>
      <c r="AM9" s="181"/>
      <c r="AN9" s="181"/>
      <c r="AO9" s="181"/>
      <c r="AP9" s="359">
        <f>'2020 Chain'!AC20</f>
        <v>0</v>
      </c>
      <c r="AQ9" s="181"/>
      <c r="AR9" s="216"/>
      <c r="AS9" s="382" t="s">
        <v>295</v>
      </c>
      <c r="AT9" s="181"/>
      <c r="AU9" s="181"/>
      <c r="AV9" s="181"/>
      <c r="AW9" s="181"/>
      <c r="AX9" s="181"/>
      <c r="AY9" s="227"/>
      <c r="AZ9" s="327">
        <f>VALUE(IF(AB20=15,"2518",IF(AB20=12.5,"2518",IF(AB20=10,"2352",IF(AB20=8.5,"2352",IF(AB20=7.5,"1911",IF(AB20=6,"1911",IF(AB20=5,"1828",IF(AB20=4,"1828","0")))))))))</f>
        <v>0</v>
      </c>
      <c r="BA9" s="181"/>
      <c r="BB9" s="181"/>
      <c r="BC9" s="216"/>
      <c r="BD9" s="326">
        <f>VALUE(IF(AB22=15,"9662",IF(AB22=12.5,"9662",IF(AB22=10,"6452",IF(AB22=8.5,"6452",IF(AB22=7.5,"5397",IF(AB22=6,"5397",IF(AB22=5,"4161",IF(AB22=4,"4151","0")))))))))</f>
        <v>9662</v>
      </c>
      <c r="BE9" s="181"/>
      <c r="BF9" s="181"/>
      <c r="BG9" s="216"/>
      <c r="BH9" s="326">
        <f>VALUE(IF(AB$24=15,"475",IF(AB$24=12.5,"475",IF(AB$24=10,"475",IF(AB$24=8.5,"475",IF(AB$24=7.5,"475",IF(AB$24=6,"475",IF(AB$24=5,"475",IF(AB$24=4,"475","0")))))))))</f>
        <v>0</v>
      </c>
      <c r="BI9" s="181"/>
      <c r="BJ9" s="181"/>
      <c r="BK9" s="181"/>
      <c r="BL9" s="216"/>
      <c r="BM9" s="326">
        <f>VALUE(IF(AB$26=15,"9662",IF(AB$26=12.5,"9662",IF(AB$26=10,"6452",IF(AB$26=8.5,"6452",IF(AB$26=7.5,"5397",IF(AB$26=6,"5397",IF(AB$26=5,"4161",IF(AB$26=4,"4161","0")))))))))</f>
        <v>0</v>
      </c>
      <c r="BN9" s="181"/>
      <c r="BO9" s="181"/>
      <c r="BP9" s="181"/>
      <c r="BQ9" s="181"/>
      <c r="BR9" s="216"/>
      <c r="BS9" s="326">
        <f>VALUE(IF(AB$28=15,"537",IF(AB$28=12.5,"537",IF(AB$28=10,"537",IF(AB$28=8.5,"537",IF(AB$28=7.5,"437",IF(AB$28=6,"537",IF(AB$28=5,"537",IF(AB$28=4,"537","0")))))))))</f>
        <v>537</v>
      </c>
      <c r="BT9" s="181"/>
      <c r="BU9" s="181"/>
      <c r="BV9" s="181"/>
      <c r="BW9" s="327">
        <f t="shared" si="0"/>
        <v>10199</v>
      </c>
      <c r="BX9" s="181"/>
      <c r="BY9" s="181"/>
      <c r="BZ9" s="181"/>
      <c r="CA9" s="181"/>
      <c r="CB9" s="181"/>
      <c r="CC9" s="182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</row>
    <row r="10" spans="1:96" ht="24.75" customHeight="1">
      <c r="A10" s="1"/>
      <c r="B10" s="380" t="s">
        <v>39</v>
      </c>
      <c r="C10" s="181"/>
      <c r="D10" s="181"/>
      <c r="E10" s="384" t="s">
        <v>288</v>
      </c>
      <c r="F10" s="385"/>
      <c r="G10" s="385"/>
      <c r="H10" s="385"/>
      <c r="I10" s="385"/>
      <c r="J10" s="385"/>
      <c r="K10" s="385"/>
      <c r="L10" s="386"/>
      <c r="M10" s="387" t="s">
        <v>289</v>
      </c>
      <c r="N10" s="181"/>
      <c r="O10" s="181"/>
      <c r="P10" s="181"/>
      <c r="Q10" s="181"/>
      <c r="R10" s="181"/>
      <c r="S10" s="181"/>
      <c r="T10" s="181"/>
      <c r="U10" s="181"/>
      <c r="V10" s="181"/>
      <c r="W10" s="216"/>
      <c r="X10" s="388">
        <v>8.5</v>
      </c>
      <c r="Y10" s="255"/>
      <c r="Z10" s="260"/>
      <c r="AA10" s="406" t="s">
        <v>290</v>
      </c>
      <c r="AB10" s="181"/>
      <c r="AC10" s="181"/>
      <c r="AD10" s="181"/>
      <c r="AE10" s="216"/>
      <c r="AF10" s="390"/>
      <c r="AG10" s="385"/>
      <c r="AH10" s="391"/>
      <c r="AI10" s="392"/>
      <c r="AJ10" s="181"/>
      <c r="AK10" s="181"/>
      <c r="AL10" s="181"/>
      <c r="AM10" s="181"/>
      <c r="AN10" s="181"/>
      <c r="AO10" s="181"/>
      <c r="AP10" s="359">
        <f>'2020 Chain'!AI20</f>
        <v>0</v>
      </c>
      <c r="AQ10" s="181"/>
      <c r="AR10" s="216"/>
      <c r="AS10" s="383" t="s">
        <v>296</v>
      </c>
      <c r="AT10" s="181"/>
      <c r="AU10" s="181"/>
      <c r="AV10" s="181"/>
      <c r="AW10" s="181"/>
      <c r="AX10" s="181"/>
      <c r="AY10" s="227"/>
      <c r="AZ10" s="327">
        <f>VALUE(IF(AH20=15,"2518",IF(AH20=12.5,"2518",IF(AH20=10,"2352",IF(AH20=8.5,"2352",IF(AH20=7.5,"1911",IF(AH20=6,"1911",IF(AH20=5,"1828",IF(AH20=4,"1828","0")))))))))</f>
        <v>0</v>
      </c>
      <c r="BA10" s="181"/>
      <c r="BB10" s="181"/>
      <c r="BC10" s="216"/>
      <c r="BD10" s="326">
        <f>VALUE(IF(AH22=15,"9662",IF(AH22=12.5,"9662",IF(AH22=10,"6452",IF(AH22=8.5,"6452",IF(AH22=7.5,"5397",IF(AH22=6,"5397",IF(AH22=5,"4161",IF(AH22=4,"4151","0")))))))))</f>
        <v>0</v>
      </c>
      <c r="BE10" s="181"/>
      <c r="BF10" s="181"/>
      <c r="BG10" s="216"/>
      <c r="BH10" s="326">
        <f>VALUE(IF(AH$24=15,"475",IF(AH$24=12.5,"475",IF(AH$24=10,"475",IF(AH$24=8.5,"475",IF(AH$24=7.5,"475",IF(AH$24=6,"475",IF(AH$24=5,"475",IF(AH$24=4,"475","0")))))))))</f>
        <v>0</v>
      </c>
      <c r="BI10" s="181"/>
      <c r="BJ10" s="181"/>
      <c r="BK10" s="181"/>
      <c r="BL10" s="216"/>
      <c r="BM10" s="326">
        <f>VALUE(IF(AH$26=15,"9662",IF(AH$26=12.5,"9662",IF(AH$26=10,"6452",IF(AH$26=8.5,"6452",IF(AH$26=7.5,"5397",IF(AH$26=6,"5397",IF(AH$26=5,"4161",IF(AH$26=4,"4161","0")))))))))</f>
        <v>0</v>
      </c>
      <c r="BN10" s="181"/>
      <c r="BO10" s="181"/>
      <c r="BP10" s="181"/>
      <c r="BQ10" s="181"/>
      <c r="BR10" s="216"/>
      <c r="BS10" s="326">
        <f>VALUE(IF(AH$28=15,"537",IF(AH$28=12.5,"537",IF(AH$28=10,"537",IF(AH$28=8.5,"537",IF(AH$28=7.5,"437",IF(AH$28=6,"537",IF(AH$28=5,"537",IF(AH$28=4,"537","0")))))))))</f>
        <v>0</v>
      </c>
      <c r="BT10" s="181"/>
      <c r="BU10" s="181"/>
      <c r="BV10" s="181"/>
      <c r="BW10" s="327">
        <f t="shared" si="0"/>
        <v>0</v>
      </c>
      <c r="BX10" s="181"/>
      <c r="BY10" s="181"/>
      <c r="BZ10" s="181"/>
      <c r="CA10" s="181"/>
      <c r="CB10" s="181"/>
      <c r="CC10" s="182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</row>
    <row r="11" spans="1:96" ht="24.75" customHeight="1">
      <c r="A11" s="1"/>
      <c r="B11" s="380" t="s">
        <v>40</v>
      </c>
      <c r="C11" s="181"/>
      <c r="D11" s="181"/>
      <c r="E11" s="384" t="s">
        <v>291</v>
      </c>
      <c r="F11" s="385"/>
      <c r="G11" s="385"/>
      <c r="H11" s="385"/>
      <c r="I11" s="385"/>
      <c r="J11" s="385"/>
      <c r="K11" s="385"/>
      <c r="L11" s="386"/>
      <c r="M11" s="387" t="s">
        <v>292</v>
      </c>
      <c r="N11" s="181"/>
      <c r="O11" s="181"/>
      <c r="P11" s="181"/>
      <c r="Q11" s="181"/>
      <c r="R11" s="181"/>
      <c r="S11" s="181"/>
      <c r="T11" s="181"/>
      <c r="U11" s="181"/>
      <c r="V11" s="181"/>
      <c r="W11" s="216"/>
      <c r="X11" s="388">
        <v>7.5</v>
      </c>
      <c r="Y11" s="255"/>
      <c r="Z11" s="260"/>
      <c r="AA11" s="389" t="s">
        <v>290</v>
      </c>
      <c r="AB11" s="255"/>
      <c r="AC11" s="255"/>
      <c r="AD11" s="255"/>
      <c r="AE11" s="260"/>
      <c r="AF11" s="390"/>
      <c r="AG11" s="385"/>
      <c r="AH11" s="391"/>
      <c r="AI11" s="392"/>
      <c r="AJ11" s="181"/>
      <c r="AK11" s="181"/>
      <c r="AL11" s="181"/>
      <c r="AM11" s="181"/>
      <c r="AN11" s="181"/>
      <c r="AO11" s="181"/>
      <c r="AP11" s="359">
        <f>'2020 Chain'!AO20</f>
        <v>0</v>
      </c>
      <c r="AQ11" s="181"/>
      <c r="AR11" s="216"/>
      <c r="AS11" s="382" t="s">
        <v>296</v>
      </c>
      <c r="AT11" s="181"/>
      <c r="AU11" s="181"/>
      <c r="AV11" s="181"/>
      <c r="AW11" s="181"/>
      <c r="AX11" s="181"/>
      <c r="AY11" s="227"/>
      <c r="AZ11" s="327">
        <f>VALUE(IF(AN20=15,"2518",IF(AN20=12.5,"2518",IF(AN20=10,"2352",IF(AN20=8.5,"2352",IF(AN20=7.5,"1911",IF(AN20=6,"1911",IF(AN20=5,"1828",IF(AN20=4,"1828","0")))))))))</f>
        <v>0</v>
      </c>
      <c r="BA11" s="181"/>
      <c r="BB11" s="181"/>
      <c r="BC11" s="216"/>
      <c r="BD11" s="326">
        <f>VALUE(IF(AN22=15,"9662",IF(AN22=12.5,"9662",IF(AN22=10,"6452",IF(AN22=8.5,"6452",IF(AN22=7.5,"5397",IF(AN22=6,"5397",IF(AN22=5,"4161",IF(AN22=4,"4151","0")))))))))</f>
        <v>0</v>
      </c>
      <c r="BE11" s="181"/>
      <c r="BF11" s="181"/>
      <c r="BG11" s="216"/>
      <c r="BH11" s="326">
        <f>VALUE(IF(AN$24=15,"475",IF(AN$24=12.5,"475",IF(AN$24=10,"475",IF(AN$24=8.5,"475",IF(AN$24=7.5,"475",IF(AN$24=6,"475",IF(AN$24=5,"475",IF(AN$24=4,"475","0")))))))))</f>
        <v>0</v>
      </c>
      <c r="BI11" s="181"/>
      <c r="BJ11" s="181"/>
      <c r="BK11" s="181"/>
      <c r="BL11" s="216"/>
      <c r="BM11" s="326">
        <f>VALUE(IF(AN$26=15,"9662",IF(AN$26=12.5,"9662",IF(AN$26=10,"6452",IF(AN$26=8.5,"6452",IF(AN$26=7.5,"5397",IF(AN$26=6,"5397",IF(AN$26=5,"4161",IF(AN$26=4,"4161","0")))))))))</f>
        <v>0</v>
      </c>
      <c r="BN11" s="181"/>
      <c r="BO11" s="181"/>
      <c r="BP11" s="181"/>
      <c r="BQ11" s="181"/>
      <c r="BR11" s="216"/>
      <c r="BS11" s="326">
        <f>VALUE(IF(AN$28=15,"537",IF(AN$28=12.5,"537",IF(AN$28=10,"537",IF(AN$28=8.5,"537",IF(AN$28=7.5,"437",IF(AN$28=6,"537",IF(AN$28=5,"537",IF(AN$28=4,"537","0")))))))))</f>
        <v>0</v>
      </c>
      <c r="BT11" s="181"/>
      <c r="BU11" s="181"/>
      <c r="BV11" s="181"/>
      <c r="BW11" s="327">
        <f t="shared" si="0"/>
        <v>0</v>
      </c>
      <c r="BX11" s="181"/>
      <c r="BY11" s="181"/>
      <c r="BZ11" s="181"/>
      <c r="CA11" s="181"/>
      <c r="CB11" s="181"/>
      <c r="CC11" s="182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R11" t="s">
        <v>277</v>
      </c>
    </row>
    <row r="12" spans="1:96" ht="24.75" customHeight="1">
      <c r="A12" s="1"/>
      <c r="B12" s="380" t="s">
        <v>41</v>
      </c>
      <c r="C12" s="181"/>
      <c r="D12" s="181"/>
      <c r="E12" s="393" t="s">
        <v>294</v>
      </c>
      <c r="F12" s="181"/>
      <c r="G12" s="181"/>
      <c r="H12" s="181"/>
      <c r="I12" s="181"/>
      <c r="J12" s="181"/>
      <c r="K12" s="181"/>
      <c r="L12" s="216"/>
      <c r="M12" s="387" t="s">
        <v>293</v>
      </c>
      <c r="N12" s="181"/>
      <c r="O12" s="181"/>
      <c r="P12" s="181"/>
      <c r="Q12" s="181"/>
      <c r="R12" s="181"/>
      <c r="S12" s="181"/>
      <c r="T12" s="181"/>
      <c r="U12" s="181"/>
      <c r="V12" s="181"/>
      <c r="W12" s="216"/>
      <c r="X12" s="388">
        <v>5</v>
      </c>
      <c r="Y12" s="255"/>
      <c r="Z12" s="260"/>
      <c r="AA12" s="394" t="str">
        <f>IF(ISBLANK(M12),"",IF(MID(M12,1,2)="RN","AAON",IF(MID(M12,1,3)="LHC","Lennox",IF(MID(M12,1,3)="LHA","Lennox",IF(MID(M12,1,3)="KHA","Lennox",IF(MID(M12,1,3)="LCH","Lennox",IF(MID(M12,1,3)="LCA","Lennox",IF(MID(M12,1,3)="LGA","Lennox",IF(MID(M12,1,3)="LGH","Lennox","Carrier")))))))))</f>
        <v>Lennox</v>
      </c>
      <c r="AB12" s="175"/>
      <c r="AC12" s="175"/>
      <c r="AD12" s="175"/>
      <c r="AE12" s="291"/>
      <c r="AF12" s="390"/>
      <c r="AG12" s="385"/>
      <c r="AH12" s="391"/>
      <c r="AI12" s="395" t="str">
        <f t="array" ref="AI12">IF(ISBLANK(E12),"",IF(MID(M12,1,2)="RN","RN SERIES/",IF(MID(M12,1,3)="YSC","TRANE",IF(MID(M12,1,3)="50K","WEAMaker SE",IF(MID(M12,1,4)="48ES","Comfort",IF(MID(M12,1,3)="48H","WEAMaster HE",IF(MID(M12,1,3)="48T","WEAMaker SE",IF(MID(M12,3,2)="HP","HEAT PUMP",IF(MID(M12,3,2)="KC","WEAMaker SE",IF(MID(M12,3,2)="FC","WEAMaker EcoBlue",IF(COUNT(FIND({5610,5611,5612,5613,5614,5615,5616,5617,5618,5619,5620,5621},E12))&gt;0,"ENERGENCE/","L SERIES/")))))))))))</f>
        <v>ENERGENCE/</v>
      </c>
      <c r="AJ12" s="175"/>
      <c r="AK12" s="175"/>
      <c r="AL12" s="175"/>
      <c r="AM12" s="175"/>
      <c r="AN12" s="175"/>
      <c r="AO12" s="175"/>
      <c r="AP12" s="359"/>
      <c r="AQ12" s="181"/>
      <c r="AR12" s="216"/>
      <c r="AS12" s="382" t="s">
        <v>297</v>
      </c>
      <c r="AT12" s="181"/>
      <c r="AU12" s="181"/>
      <c r="AV12" s="181"/>
      <c r="AW12" s="181"/>
      <c r="AX12" s="181"/>
      <c r="AY12" s="227"/>
      <c r="AZ12" s="327">
        <f>VALUE(IF(AT20=15,"2518",IF(AT20=12.5,"2518",IF(AT20=10,"2352",IF(AT20=8.5,"2352",IF(AT20=7.5,"1911",IF(AT20=6,"1911",IF(AT20=5,"1828",IF(AT20=4,"1828","0")))))))))</f>
        <v>0</v>
      </c>
      <c r="BA12" s="181"/>
      <c r="BB12" s="181"/>
      <c r="BC12" s="216"/>
      <c r="BD12" s="326">
        <f>VALUE(IF(AT22=15,"9662",IF(AT22=12.5,"9662",IF(AT22=10,"6452",IF(AT22=8.5,"6452",IF(AT22=7.5,"5397",IF(AT22=6,"5397",IF(AT22=5,"4161",IF(AT22=4,"4151","0")))))))))</f>
        <v>0</v>
      </c>
      <c r="BE12" s="181"/>
      <c r="BF12" s="181"/>
      <c r="BG12" s="216"/>
      <c r="BH12" s="326">
        <f>VALUE(IF(AT$24=15,"475",IF(AT$24=12.5,"475",IF(AT$24=10,"475",IF(AT$24=8.5,"475",IF(AT$24=7.5,"475",IF(AT$24=6,"475",IF(AT$24=5,"475",IF(AT$24=4,"475","0")))))))))</f>
        <v>0</v>
      </c>
      <c r="BI12" s="181"/>
      <c r="BJ12" s="181"/>
      <c r="BK12" s="181"/>
      <c r="BL12" s="216"/>
      <c r="BM12" s="326">
        <f>VALUE(IF(AT$26=15,"9662",IF(AT$26=12.5,"9662",IF(AT$26=10,"6452",IF(AT$26=8.5,"6452",IF(AT$26=7.5,"5397",IF(AT$26=6,"5397",IF(AT$26=5,"4161",IF(AT$26=4,"4161","0")))))))))</f>
        <v>0</v>
      </c>
      <c r="BN12" s="181"/>
      <c r="BO12" s="181"/>
      <c r="BP12" s="181"/>
      <c r="BQ12" s="181"/>
      <c r="BR12" s="216"/>
      <c r="BS12" s="326">
        <f>VALUE(IF(AT$28=15,"537",IF(AT$28=12.5,"537",IF(AT$28=10,"537",IF(AT$28=8.5,"537",IF(AT$28=7.5,"437",IF(AT$28=6,"537",IF(AT$28=5,"537",IF(AT$28=4,"537","0")))))))))</f>
        <v>0</v>
      </c>
      <c r="BT12" s="181"/>
      <c r="BU12" s="181"/>
      <c r="BV12" s="181"/>
      <c r="BW12" s="327">
        <f t="shared" si="0"/>
        <v>0</v>
      </c>
      <c r="BX12" s="181"/>
      <c r="BY12" s="181"/>
      <c r="BZ12" s="181"/>
      <c r="CA12" s="181"/>
      <c r="CB12" s="181"/>
      <c r="CC12" s="182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</row>
    <row r="13" spans="1:96" ht="24.75" customHeight="1">
      <c r="A13" s="1"/>
      <c r="B13" s="380" t="s">
        <v>42</v>
      </c>
      <c r="C13" s="181"/>
      <c r="D13" s="181"/>
      <c r="E13" s="393"/>
      <c r="F13" s="181"/>
      <c r="G13" s="181"/>
      <c r="H13" s="181"/>
      <c r="I13" s="181"/>
      <c r="J13" s="181"/>
      <c r="K13" s="181"/>
      <c r="L13" s="216"/>
      <c r="M13" s="387"/>
      <c r="N13" s="181"/>
      <c r="O13" s="181"/>
      <c r="P13" s="181"/>
      <c r="Q13" s="181"/>
      <c r="R13" s="181"/>
      <c r="S13" s="181"/>
      <c r="T13" s="181"/>
      <c r="U13" s="181"/>
      <c r="V13" s="181"/>
      <c r="W13" s="216"/>
      <c r="X13" s="405" t="str">
        <f>IF(MID(M13,7,2)="05","4",IF(MID(M13,7,2)="06","5",IF(MID(M13,7,2)="07","6",IF(MID(M13,7,2)="08","7.5",IF(MID(M13,7,2)="09","8.5",IF(MID(M13,7,2)="12","10",IF(MID(M13,7,2)="14","12.5",IF(MID(M13,7,2)="16","15",IF(MID(M13,4,3)="300","25",IF(MID(M13,4,3)="210","17.5",IF(MID(M13,4,3)="180","15",IF(MID(M13,4,3)="150","12.5",IF(MID(M13,4,3)="120","10",IF(MID(M13,4,3)="102","8.5",IF(MID(M13,4,3)="090","7.5",IF(MID(M13,4,3)="092","7.5",IF(MID(M13,4,3)="072","6",IF(MID(M13,4,3)="060","5",IF(MID(M13,4,3)="036","3",IF(MID(M13,4,3)="048","4",""))))))))))))))))))))</f>
        <v/>
      </c>
      <c r="Y13" s="181"/>
      <c r="Z13" s="216"/>
      <c r="AA13" s="406" t="str">
        <f t="shared" ref="AA13:AA15" si="1">IF(ISBLANK(M13),"",IF(MID(M13,1,2)="LG","Lennox","Carrier"))</f>
        <v/>
      </c>
      <c r="AB13" s="181"/>
      <c r="AC13" s="181"/>
      <c r="AD13" s="181"/>
      <c r="AE13" s="216"/>
      <c r="AF13" s="398"/>
      <c r="AG13" s="181"/>
      <c r="AH13" s="216"/>
      <c r="AI13" s="399" t="str">
        <f t="array" ref="AI13">IF(ISBLANK(E13),"",IF(MID(M13,1,3)="50K","WEAMaker SE",IF(MID(M13,1,4)="48ES","Comfort",IF(MID(M13,1,3)="48H","WEAMaster HE",IF(MID(M13,1,3)="48T","WEAMaker SE",IF(MID(M13,1,3)="50H","WEAMaster HP",IF(COUNT(FIND({5610,5611,5612,5613,5614,5615,5616,5617,5618,5619,5620,5621},E13))&gt;0,"ENERGENCE","L SERIES")))))))</f>
        <v/>
      </c>
      <c r="AJ13" s="181"/>
      <c r="AK13" s="181"/>
      <c r="AL13" s="181"/>
      <c r="AM13" s="181"/>
      <c r="AN13" s="181"/>
      <c r="AO13" s="216"/>
      <c r="AP13" s="259"/>
      <c r="AQ13" s="181"/>
      <c r="AR13" s="216"/>
      <c r="AS13" s="382" t="str">
        <f>IF(MID(AO6,1,7)="S04-162","OFFICE/BREAK ROOM",IF(MID(AO6,9,2)="AZ","PLAYLAND",""))</f>
        <v/>
      </c>
      <c r="AT13" s="181"/>
      <c r="AU13" s="181"/>
      <c r="AV13" s="181"/>
      <c r="AW13" s="181"/>
      <c r="AX13" s="181"/>
      <c r="AY13" s="227"/>
      <c r="AZ13" s="327">
        <f>VALUE(IF(AZ20=15,"2518",IF(AZ20=12.5,"2518",IF(AZ20=10,"2352",IF(AZ20=8.5,"2352",IF(AZ20=7.5,"1911",IF(AZ20=6,"1911",IF(AZ20=5,"1828",IF(AZ20=4,"1828","0")))))))))</f>
        <v>0</v>
      </c>
      <c r="BA13" s="181"/>
      <c r="BB13" s="181"/>
      <c r="BC13" s="216"/>
      <c r="BD13" s="326">
        <f>VALUE(IF(AZ22=15,"9662",IF(AZ22=12.5,"9662",IF(AZ22=10,"6452",IF(AZ22=8.5,"6452",IF(AZ22=7.5,"5397",IF(AZ22=6,"5397",IF(AZ22=5,"4161",IF(AZ22=4,"4151","0")))))))))</f>
        <v>0</v>
      </c>
      <c r="BE13" s="181"/>
      <c r="BF13" s="181"/>
      <c r="BG13" s="216"/>
      <c r="BH13" s="326">
        <f>VALUE(IF(AZ$24=15,"475",IF(AZ$24=12.5,"475",IF(AZ$24=10,"475",IF(AZ$24=8.5,"475",IF(AZ$24=7.5,"475",IF(AZ$24=6,"475",IF(AZ$24=5,"475",IF(AZ$24=4,"475","0")))))))))</f>
        <v>0</v>
      </c>
      <c r="BI13" s="181"/>
      <c r="BJ13" s="181"/>
      <c r="BK13" s="181"/>
      <c r="BL13" s="216"/>
      <c r="BM13" s="326">
        <f>VALUE(IF(AZ$26=15,"9662",IF(AZ$26=12.5,"9662",IF(AZ$26=10,"6452",IF(AZ$26=8.5,"6452",IF(AZ$26=7.5,"5397",IF(AZ$26=6,"5397",IF(AZ$26=5,"4161",IF(AZ$26=4,"4161","0")))))))))</f>
        <v>0</v>
      </c>
      <c r="BN13" s="181"/>
      <c r="BO13" s="181"/>
      <c r="BP13" s="181"/>
      <c r="BQ13" s="181"/>
      <c r="BR13" s="216"/>
      <c r="BS13" s="326">
        <f>VALUE(IF(AZ$28=15,"537",IF(AZ$28=12.5,"537",IF(AZ$28=10,"537",IF(AZ$28=8.5,"537",IF(AZ$28=7.5,"437",IF(AZ$28=6,"537",IF(AZ$28=5,"537",IF(AZ$28=4,"537","0")))))))))</f>
        <v>0</v>
      </c>
      <c r="BT13" s="181"/>
      <c r="BU13" s="181"/>
      <c r="BV13" s="181"/>
      <c r="BW13" s="327">
        <f t="shared" si="0"/>
        <v>0</v>
      </c>
      <c r="BX13" s="181"/>
      <c r="BY13" s="181"/>
      <c r="BZ13" s="181"/>
      <c r="CA13" s="181"/>
      <c r="CB13" s="181"/>
      <c r="CC13" s="182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</row>
    <row r="14" spans="1:96" ht="24.75" customHeight="1">
      <c r="A14" s="1"/>
      <c r="B14" s="380" t="s">
        <v>43</v>
      </c>
      <c r="C14" s="181"/>
      <c r="D14" s="181"/>
      <c r="E14" s="393"/>
      <c r="F14" s="181"/>
      <c r="G14" s="181"/>
      <c r="H14" s="181"/>
      <c r="I14" s="181"/>
      <c r="J14" s="181"/>
      <c r="K14" s="181"/>
      <c r="L14" s="216"/>
      <c r="M14" s="387"/>
      <c r="N14" s="181"/>
      <c r="O14" s="181"/>
      <c r="P14" s="181"/>
      <c r="Q14" s="181"/>
      <c r="R14" s="181"/>
      <c r="S14" s="181"/>
      <c r="T14" s="181"/>
      <c r="U14" s="181"/>
      <c r="V14" s="181"/>
      <c r="W14" s="216"/>
      <c r="X14" s="405" t="str">
        <f t="shared" ref="X14:X15" si="2">IF(MID(M14,4,3)="180","15",IF(MID(M14,4,3)="150","12.5",IF(MID(M14,4,3)="120","10",IF(MID(M14,4,3)="102","8.5",IF(MID(M14,4,3)="090","7.5",IF(MID(M14,4,3)="060","5",IF(MID(M14,4,3)="048","4","")))))))</f>
        <v/>
      </c>
      <c r="Y14" s="181"/>
      <c r="Z14" s="216"/>
      <c r="AA14" s="406" t="str">
        <f t="shared" si="1"/>
        <v/>
      </c>
      <c r="AB14" s="181"/>
      <c r="AC14" s="181"/>
      <c r="AD14" s="181"/>
      <c r="AE14" s="216"/>
      <c r="AF14" s="418"/>
      <c r="AG14" s="181"/>
      <c r="AH14" s="216"/>
      <c r="AI14" s="397" t="str">
        <f t="array" ref="AI14">IF(ISBLANK(E14),"",IF(MID(M14,1,3)="50K","WEAMaker SE",IF(MID(M14,1,4)="48ES","Comfort",IF(MID(M14,1,3)="48H","WEAMaster HE",IF(MID(M14,1,3)="48T","WEAMaker SE",IF(COUNT(FIND({5610,5611,5612,5613,5614,5615,5616,5617,5618,5619,5620,5621},E14))&gt;0,"ENERGENCE","L SERIES"))))))</f>
        <v/>
      </c>
      <c r="AJ14" s="181"/>
      <c r="AK14" s="181"/>
      <c r="AL14" s="181"/>
      <c r="AM14" s="181"/>
      <c r="AN14" s="181"/>
      <c r="AO14" s="216"/>
      <c r="AP14" s="259"/>
      <c r="AQ14" s="181"/>
      <c r="AR14" s="216"/>
      <c r="AS14" s="217"/>
      <c r="AT14" s="181"/>
      <c r="AU14" s="181"/>
      <c r="AV14" s="181"/>
      <c r="AW14" s="181"/>
      <c r="AX14" s="181"/>
      <c r="AY14" s="227"/>
      <c r="AZ14" s="396">
        <f>VALUE(IF(BF20=15,"2518",IF(BF20=12.5,"2518",IF(BF20=10,"2352",IF(BF20=8.5,"2352",IF(BF20=7.5,"1911",IF(BF20=6,"1911",IF(BF20=5,"1828",IF(BF20=4,"1828","0")))))))))</f>
        <v>0</v>
      </c>
      <c r="BA14" s="266"/>
      <c r="BB14" s="266"/>
      <c r="BC14" s="317"/>
      <c r="BD14" s="328">
        <f>VALUE(IF(BF22=15,"9662",IF(BF22=12.5,"9662",IF(BF22=10,"6452",IF(BF22=8.5,"6452",IF(BF22=7.5,"5397",IF(BF22=6,"5397",IF(BF22=5,"4161",IF(BF22=4,"4151","0")))))))))</f>
        <v>0</v>
      </c>
      <c r="BE14" s="266"/>
      <c r="BF14" s="266"/>
      <c r="BG14" s="317"/>
      <c r="BH14" s="328">
        <f>VALUE(IF(BF$24=15,"475",IF(BF$24=12.5,"475",IF(BF$24=10,"475",IF(BF$24=8.5,"475",IF(BF$24=7.5,"475",IF(BF$24=6,"475",IF(BF$24=5,"475",IF(BF$24=4,"475","0")))))))))</f>
        <v>0</v>
      </c>
      <c r="BI14" s="266"/>
      <c r="BJ14" s="266"/>
      <c r="BK14" s="266"/>
      <c r="BL14" s="317"/>
      <c r="BM14" s="328">
        <f>VALUE(IF(BF$26=15,"9662",IF(BF$26=12.5,"9662",IF(BF$26=10,"6452",IF(BF$26=8.5,"6452",IF(BF$26=7.5,"5397",IF(BF$26=6,"5397",IF(BF$26=5,"4161",IF(BF$26=4,"4161","0")))))))))</f>
        <v>0</v>
      </c>
      <c r="BN14" s="266"/>
      <c r="BO14" s="266"/>
      <c r="BP14" s="266"/>
      <c r="BQ14" s="266"/>
      <c r="BR14" s="317"/>
      <c r="BS14" s="328">
        <f>VALUE(IF(BF$28=15,"537",IF(BF$28=12.5,"537",IF(BF$28=10,"537",IF(BF$28=8.5,"537",IF(BF$28=7.5,"437",IF(BF$28=6,"537",IF(BF$28=5,"537",IF(BF$28=4,"537","0")))))))))</f>
        <v>0</v>
      </c>
      <c r="BT14" s="266"/>
      <c r="BU14" s="266"/>
      <c r="BV14" s="266"/>
      <c r="BW14" s="442">
        <f t="shared" si="0"/>
        <v>0</v>
      </c>
      <c r="BX14" s="229"/>
      <c r="BY14" s="229"/>
      <c r="BZ14" s="229"/>
      <c r="CA14" s="229"/>
      <c r="CB14" s="229"/>
      <c r="CC14" s="232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</row>
    <row r="15" spans="1:96" ht="24.75" customHeight="1">
      <c r="A15" s="1"/>
      <c r="B15" s="400" t="s">
        <v>44</v>
      </c>
      <c r="C15" s="229"/>
      <c r="D15" s="229"/>
      <c r="E15" s="401"/>
      <c r="F15" s="229"/>
      <c r="G15" s="229"/>
      <c r="H15" s="229"/>
      <c r="I15" s="229"/>
      <c r="J15" s="229"/>
      <c r="K15" s="229"/>
      <c r="L15" s="272"/>
      <c r="M15" s="402"/>
      <c r="N15" s="229"/>
      <c r="O15" s="229"/>
      <c r="P15" s="229"/>
      <c r="Q15" s="229"/>
      <c r="R15" s="229"/>
      <c r="S15" s="229"/>
      <c r="T15" s="229"/>
      <c r="U15" s="229"/>
      <c r="V15" s="229"/>
      <c r="W15" s="272"/>
      <c r="X15" s="403" t="str">
        <f t="shared" si="2"/>
        <v/>
      </c>
      <c r="Y15" s="229"/>
      <c r="Z15" s="272"/>
      <c r="AA15" s="404" t="str">
        <f t="shared" si="1"/>
        <v/>
      </c>
      <c r="AB15" s="229"/>
      <c r="AC15" s="229"/>
      <c r="AD15" s="229"/>
      <c r="AE15" s="272"/>
      <c r="AF15" s="421"/>
      <c r="AG15" s="229"/>
      <c r="AH15" s="272"/>
      <c r="AI15" s="422"/>
      <c r="AJ15" s="229"/>
      <c r="AK15" s="229"/>
      <c r="AL15" s="229"/>
      <c r="AM15" s="229"/>
      <c r="AN15" s="229"/>
      <c r="AO15" s="272"/>
      <c r="AP15" s="360"/>
      <c r="AQ15" s="229"/>
      <c r="AR15" s="272"/>
      <c r="AS15" s="404" t="s">
        <v>36</v>
      </c>
      <c r="AT15" s="229"/>
      <c r="AU15" s="229"/>
      <c r="AV15" s="229"/>
      <c r="AW15" s="229"/>
      <c r="AX15" s="229"/>
      <c r="AY15" s="230"/>
      <c r="AZ15" s="419">
        <f>VALUE(SUM(AZ8:AZ14))</f>
        <v>0</v>
      </c>
      <c r="BA15" s="172"/>
      <c r="BB15" s="172"/>
      <c r="BC15" s="187"/>
      <c r="BD15" s="420">
        <f>SUM(BD8:BD14)</f>
        <v>9662</v>
      </c>
      <c r="BE15" s="172"/>
      <c r="BF15" s="172"/>
      <c r="BG15" s="187"/>
      <c r="BH15" s="420">
        <f>SUM(BH8:BH14)</f>
        <v>0</v>
      </c>
      <c r="BI15" s="172"/>
      <c r="BJ15" s="172"/>
      <c r="BK15" s="172"/>
      <c r="BL15" s="187"/>
      <c r="BM15" s="420">
        <f>SUM(BM8:BM14)</f>
        <v>0</v>
      </c>
      <c r="BN15" s="172"/>
      <c r="BO15" s="172"/>
      <c r="BP15" s="172"/>
      <c r="BQ15" s="172"/>
      <c r="BR15" s="187"/>
      <c r="BS15" s="420">
        <f>SUM(BS8:BS14)</f>
        <v>537</v>
      </c>
      <c r="BT15" s="172"/>
      <c r="BU15" s="172"/>
      <c r="BV15" s="173"/>
      <c r="BW15" s="443">
        <f t="shared" si="0"/>
        <v>10199</v>
      </c>
      <c r="BX15" s="172"/>
      <c r="BY15" s="172"/>
      <c r="BZ15" s="172"/>
      <c r="CA15" s="172"/>
      <c r="CB15" s="172"/>
      <c r="CC15" s="198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</row>
    <row r="16" spans="1:96" ht="19.5" customHeight="1">
      <c r="A16" s="3"/>
      <c r="B16" s="430" t="s">
        <v>45</v>
      </c>
      <c r="C16" s="178"/>
      <c r="D16" s="178"/>
      <c r="E16" s="178"/>
      <c r="F16" s="178"/>
      <c r="G16" s="178"/>
      <c r="H16" s="178"/>
      <c r="I16" s="178"/>
      <c r="J16" s="178"/>
      <c r="K16" s="178"/>
      <c r="L16" s="178"/>
      <c r="M16" s="178"/>
      <c r="N16" s="178"/>
      <c r="O16" s="178"/>
      <c r="P16" s="178"/>
      <c r="Q16" s="178"/>
      <c r="R16" s="178"/>
      <c r="S16" s="178"/>
      <c r="T16" s="178"/>
      <c r="U16" s="178"/>
      <c r="V16" s="178"/>
      <c r="W16" s="178"/>
      <c r="X16" s="178"/>
      <c r="Y16" s="178"/>
      <c r="Z16" s="178"/>
      <c r="AA16" s="178"/>
      <c r="AB16" s="178"/>
      <c r="AC16" s="178"/>
      <c r="AD16" s="178"/>
      <c r="AE16" s="178"/>
      <c r="AF16" s="178"/>
      <c r="AG16" s="178"/>
      <c r="AH16" s="178"/>
      <c r="AI16" s="178"/>
      <c r="AJ16" s="178"/>
      <c r="AK16" s="178"/>
      <c r="AL16" s="178"/>
      <c r="AM16" s="178"/>
      <c r="AN16" s="178"/>
      <c r="AO16" s="178"/>
      <c r="AP16" s="178"/>
      <c r="AQ16" s="178"/>
      <c r="AR16" s="178"/>
      <c r="AS16" s="261"/>
      <c r="AT16" s="2"/>
      <c r="AU16" s="4"/>
      <c r="AV16" s="4"/>
      <c r="AW16" s="4"/>
      <c r="AX16" s="4"/>
      <c r="AY16" s="4"/>
      <c r="AZ16" s="5"/>
      <c r="BA16" s="5"/>
      <c r="BB16" s="5"/>
      <c r="BC16" s="5"/>
      <c r="BD16" s="5"/>
      <c r="BE16" s="5"/>
      <c r="BF16" s="5"/>
      <c r="BG16" s="6"/>
      <c r="BH16" s="6"/>
      <c r="BI16" s="6"/>
      <c r="BJ16" s="7"/>
      <c r="BK16" s="7"/>
      <c r="BL16" s="7"/>
      <c r="BM16" s="7"/>
      <c r="BN16" s="1"/>
      <c r="BO16" s="1"/>
      <c r="BP16" s="8"/>
      <c r="BQ16" s="9"/>
      <c r="BR16" s="10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</row>
    <row r="17" spans="1:92" ht="19.5" customHeight="1">
      <c r="A17" s="3"/>
      <c r="B17" s="431" t="s">
        <v>46</v>
      </c>
      <c r="C17" s="385"/>
      <c r="D17" s="385"/>
      <c r="E17" s="385"/>
      <c r="F17" s="385"/>
      <c r="G17" s="385"/>
      <c r="H17" s="385"/>
      <c r="I17" s="385"/>
      <c r="J17" s="385"/>
      <c r="K17" s="385"/>
      <c r="L17" s="385"/>
      <c r="M17" s="385"/>
      <c r="N17" s="385"/>
      <c r="O17" s="385"/>
      <c r="P17" s="385"/>
      <c r="Q17" s="385"/>
      <c r="R17" s="385"/>
      <c r="S17" s="385"/>
      <c r="T17" s="385"/>
      <c r="U17" s="385"/>
      <c r="V17" s="385"/>
      <c r="W17" s="385"/>
      <c r="X17" s="385"/>
      <c r="Y17" s="385"/>
      <c r="Z17" s="385"/>
      <c r="AA17" s="385"/>
      <c r="AB17" s="385"/>
      <c r="AC17" s="385"/>
      <c r="AD17" s="385"/>
      <c r="AE17" s="385"/>
      <c r="AF17" s="385"/>
      <c r="AG17" s="385"/>
      <c r="AH17" s="385"/>
      <c r="AI17" s="385"/>
      <c r="AJ17" s="385"/>
      <c r="AK17" s="385"/>
      <c r="AL17" s="385"/>
      <c r="AM17" s="385"/>
      <c r="AN17" s="385"/>
      <c r="AO17" s="385"/>
      <c r="AP17" s="385"/>
      <c r="AQ17" s="385"/>
      <c r="AR17" s="385"/>
      <c r="AS17" s="385"/>
      <c r="AT17" s="385"/>
      <c r="AU17" s="385"/>
      <c r="AV17" s="385"/>
      <c r="AW17" s="385"/>
      <c r="AX17" s="385"/>
      <c r="AY17" s="385"/>
      <c r="AZ17" s="385"/>
      <c r="BA17" s="385"/>
      <c r="BB17" s="385"/>
      <c r="BC17" s="385"/>
      <c r="BD17" s="385"/>
      <c r="BE17" s="385"/>
      <c r="BF17" s="432"/>
      <c r="BG17" s="12"/>
      <c r="BH17" s="13"/>
      <c r="BI17" s="13"/>
      <c r="BJ17" s="13"/>
      <c r="BK17" s="13"/>
      <c r="BL17" s="13"/>
      <c r="BM17" s="13"/>
      <c r="BN17" s="1"/>
      <c r="BO17" s="1"/>
      <c r="BP17" s="8"/>
      <c r="BQ17" s="9"/>
      <c r="BR17" s="10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</row>
    <row r="18" spans="1:92" ht="19.5" customHeight="1">
      <c r="A18" s="3"/>
      <c r="B18" s="423" t="s">
        <v>47</v>
      </c>
      <c r="C18" s="321"/>
      <c r="D18" s="321"/>
      <c r="E18" s="321"/>
      <c r="F18" s="321"/>
      <c r="G18" s="321"/>
      <c r="H18" s="321"/>
      <c r="I18" s="321"/>
      <c r="J18" s="321"/>
      <c r="K18" s="321"/>
      <c r="L18" s="321"/>
      <c r="M18" s="321"/>
      <c r="N18" s="321"/>
      <c r="O18" s="321"/>
      <c r="P18" s="321"/>
      <c r="Q18" s="321"/>
      <c r="R18" s="321"/>
      <c r="S18" s="321"/>
      <c r="T18" s="321"/>
      <c r="U18" s="321"/>
      <c r="V18" s="321"/>
      <c r="W18" s="321"/>
      <c r="X18" s="321"/>
      <c r="Y18" s="321"/>
      <c r="Z18" s="321"/>
      <c r="AA18" s="321"/>
      <c r="AB18" s="321"/>
      <c r="AC18" s="321"/>
      <c r="AD18" s="321"/>
      <c r="AE18" s="321"/>
      <c r="AF18" s="321"/>
      <c r="AG18" s="321"/>
      <c r="AH18" s="321"/>
      <c r="AI18" s="321"/>
      <c r="AJ18" s="321"/>
      <c r="AK18" s="321"/>
      <c r="AL18" s="321"/>
      <c r="AM18" s="321"/>
      <c r="AN18" s="321"/>
      <c r="AO18" s="321"/>
      <c r="AP18" s="321"/>
      <c r="AQ18" s="321"/>
      <c r="AR18" s="321"/>
      <c r="AS18" s="321"/>
      <c r="AT18" s="321"/>
      <c r="AU18" s="321"/>
      <c r="AV18" s="321"/>
      <c r="AW18" s="321"/>
      <c r="AX18" s="321"/>
      <c r="AY18" s="321"/>
      <c r="AZ18" s="321"/>
      <c r="BA18" s="321"/>
      <c r="BB18" s="321"/>
      <c r="BC18" s="321"/>
      <c r="BD18" s="321"/>
      <c r="BE18" s="321"/>
      <c r="BF18" s="321"/>
      <c r="BG18" s="321"/>
      <c r="BH18" s="321"/>
      <c r="BI18" s="321"/>
      <c r="BJ18" s="321"/>
      <c r="BK18" s="321"/>
      <c r="BL18" s="321"/>
      <c r="BM18" s="424"/>
      <c r="BN18" s="14"/>
      <c r="BO18" s="1"/>
      <c r="BP18" s="8"/>
      <c r="BQ18" s="9"/>
      <c r="BR18" s="10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</row>
    <row r="19" spans="1:92" ht="24.75" customHeight="1">
      <c r="A19" s="1"/>
      <c r="B19" s="425" t="s">
        <v>48</v>
      </c>
      <c r="C19" s="172"/>
      <c r="D19" s="172"/>
      <c r="E19" s="172"/>
      <c r="F19" s="172"/>
      <c r="G19" s="172"/>
      <c r="H19" s="172"/>
      <c r="I19" s="172"/>
      <c r="J19" s="172"/>
      <c r="K19" s="172"/>
      <c r="L19" s="172"/>
      <c r="M19" s="172"/>
      <c r="N19" s="172"/>
      <c r="O19" s="172"/>
      <c r="P19" s="172"/>
      <c r="Q19" s="172"/>
      <c r="R19" s="172"/>
      <c r="S19" s="172"/>
      <c r="T19" s="172"/>
      <c r="U19" s="172"/>
      <c r="V19" s="172"/>
      <c r="W19" s="172"/>
      <c r="X19" s="172"/>
      <c r="Y19" s="172"/>
      <c r="Z19" s="172"/>
      <c r="AA19" s="172"/>
      <c r="AB19" s="172"/>
      <c r="AC19" s="172"/>
      <c r="AD19" s="172"/>
      <c r="AE19" s="172"/>
      <c r="AF19" s="172"/>
      <c r="AG19" s="172"/>
      <c r="AH19" s="172"/>
      <c r="AI19" s="172"/>
      <c r="AJ19" s="172"/>
      <c r="AK19" s="172"/>
      <c r="AL19" s="172"/>
      <c r="AM19" s="172"/>
      <c r="AN19" s="172"/>
      <c r="AO19" s="172"/>
      <c r="AP19" s="172"/>
      <c r="AQ19" s="172"/>
      <c r="AR19" s="172"/>
      <c r="AS19" s="172"/>
      <c r="AT19" s="172"/>
      <c r="AU19" s="172"/>
      <c r="AV19" s="172"/>
      <c r="AW19" s="172"/>
      <c r="AX19" s="172"/>
      <c r="AY19" s="172"/>
      <c r="AZ19" s="172"/>
      <c r="BA19" s="172"/>
      <c r="BB19" s="172"/>
      <c r="BC19" s="172"/>
      <c r="BD19" s="172"/>
      <c r="BE19" s="172"/>
      <c r="BF19" s="172"/>
      <c r="BG19" s="172"/>
      <c r="BH19" s="172"/>
      <c r="BI19" s="172"/>
      <c r="BJ19" s="172"/>
      <c r="BK19" s="172"/>
      <c r="BL19" s="172"/>
      <c r="BM19" s="172"/>
      <c r="BN19" s="172"/>
      <c r="BO19" s="173"/>
      <c r="BP19" s="8"/>
      <c r="BQ19" s="9"/>
      <c r="BR19" s="10"/>
      <c r="BS19" s="8"/>
      <c r="BT19" s="8"/>
      <c r="BU19" s="8"/>
      <c r="BV19" s="8"/>
      <c r="BW19" s="8"/>
      <c r="BX19" s="1"/>
      <c r="BY19" s="1"/>
      <c r="BZ19" s="1"/>
      <c r="CA19" s="1"/>
      <c r="CB19" s="1"/>
      <c r="CC19" s="1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</row>
    <row r="20" spans="1:92" ht="25.5" customHeight="1">
      <c r="A20" s="1"/>
      <c r="B20" s="15"/>
      <c r="C20" s="16"/>
      <c r="D20" s="190" t="s">
        <v>49</v>
      </c>
      <c r="E20" s="172"/>
      <c r="F20" s="172"/>
      <c r="G20" s="172"/>
      <c r="H20" s="172"/>
      <c r="I20" s="172"/>
      <c r="J20" s="172"/>
      <c r="K20" s="172"/>
      <c r="L20" s="172"/>
      <c r="M20" s="172"/>
      <c r="N20" s="172"/>
      <c r="O20" s="173"/>
      <c r="P20" s="203"/>
      <c r="Q20" s="172"/>
      <c r="R20" s="172"/>
      <c r="S20" s="188" t="s">
        <v>37</v>
      </c>
      <c r="T20" s="172"/>
      <c r="U20" s="187"/>
      <c r="V20" s="171" t="s">
        <v>50</v>
      </c>
      <c r="W20" s="172"/>
      <c r="X20" s="187"/>
      <c r="Y20" s="188" t="s">
        <v>38</v>
      </c>
      <c r="Z20" s="172"/>
      <c r="AA20" s="187"/>
      <c r="AB20" s="449" t="s">
        <v>50</v>
      </c>
      <c r="AC20" s="172"/>
      <c r="AD20" s="187"/>
      <c r="AE20" s="188" t="s">
        <v>39</v>
      </c>
      <c r="AF20" s="172"/>
      <c r="AG20" s="187"/>
      <c r="AH20" s="449" t="s">
        <v>50</v>
      </c>
      <c r="AI20" s="172"/>
      <c r="AJ20" s="187"/>
      <c r="AK20" s="188" t="s">
        <v>40</v>
      </c>
      <c r="AL20" s="172"/>
      <c r="AM20" s="187"/>
      <c r="AN20" s="449" t="s">
        <v>50</v>
      </c>
      <c r="AO20" s="172"/>
      <c r="AP20" s="187"/>
      <c r="AQ20" s="188" t="s">
        <v>41</v>
      </c>
      <c r="AR20" s="172"/>
      <c r="AS20" s="187"/>
      <c r="AT20" s="449" t="s">
        <v>50</v>
      </c>
      <c r="AU20" s="172"/>
      <c r="AV20" s="187"/>
      <c r="AW20" s="188" t="s">
        <v>42</v>
      </c>
      <c r="AX20" s="172"/>
      <c r="AY20" s="187"/>
      <c r="AZ20" s="171" t="str">
        <f>IF(ISBLANK($E$13),"N/A","")</f>
        <v>N/A</v>
      </c>
      <c r="BA20" s="172"/>
      <c r="BB20" s="187"/>
      <c r="BC20" s="188" t="s">
        <v>43</v>
      </c>
      <c r="BD20" s="172"/>
      <c r="BE20" s="187"/>
      <c r="BF20" s="171" t="str">
        <f>IF(ISBLANK($E$14),"N/A","")</f>
        <v>N/A</v>
      </c>
      <c r="BG20" s="172"/>
      <c r="BH20" s="187"/>
      <c r="BI20" s="188" t="s">
        <v>44</v>
      </c>
      <c r="BJ20" s="172"/>
      <c r="BK20" s="172"/>
      <c r="BL20" s="171" t="str">
        <f>IF(ISBLANK($E$15),"N/A","")</f>
        <v>N/A</v>
      </c>
      <c r="BM20" s="172"/>
      <c r="BN20" s="173"/>
      <c r="BO20" s="17"/>
      <c r="BP20" s="18"/>
      <c r="BQ20" s="9"/>
      <c r="BR20" s="10"/>
      <c r="BS20" s="19"/>
      <c r="BT20" s="8"/>
      <c r="BU20" s="20"/>
      <c r="BV20" s="20"/>
      <c r="BW20" s="20"/>
      <c r="BX20" s="1"/>
      <c r="BY20" s="1"/>
      <c r="BZ20" s="1"/>
      <c r="CA20" s="1"/>
      <c r="CB20" s="1"/>
      <c r="CC20" s="1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</row>
    <row r="21" spans="1:92" ht="24.75" customHeight="1">
      <c r="A21" s="1"/>
      <c r="B21" s="186" t="s">
        <v>51</v>
      </c>
      <c r="C21" s="175"/>
      <c r="D21" s="175"/>
      <c r="E21" s="175"/>
      <c r="F21" s="175"/>
      <c r="G21" s="175"/>
      <c r="H21" s="175"/>
      <c r="I21" s="175"/>
      <c r="J21" s="175"/>
      <c r="K21" s="175"/>
      <c r="L21" s="175"/>
      <c r="M21" s="175"/>
      <c r="N21" s="175"/>
      <c r="O21" s="175"/>
      <c r="P21" s="175"/>
      <c r="Q21" s="175"/>
      <c r="R21" s="175"/>
      <c r="S21" s="175"/>
      <c r="T21" s="175"/>
      <c r="U21" s="175"/>
      <c r="V21" s="175"/>
      <c r="W21" s="175"/>
      <c r="X21" s="175"/>
      <c r="Y21" s="175"/>
      <c r="Z21" s="175"/>
      <c r="AA21" s="175"/>
      <c r="AB21" s="175"/>
      <c r="AC21" s="175"/>
      <c r="AD21" s="175"/>
      <c r="AE21" s="175"/>
      <c r="AF21" s="175"/>
      <c r="AG21" s="175"/>
      <c r="AH21" s="175"/>
      <c r="AI21" s="175"/>
      <c r="AJ21" s="175"/>
      <c r="AK21" s="175"/>
      <c r="AL21" s="175"/>
      <c r="AM21" s="175"/>
      <c r="AN21" s="175"/>
      <c r="AO21" s="175"/>
      <c r="AP21" s="175"/>
      <c r="AQ21" s="175"/>
      <c r="AR21" s="175"/>
      <c r="AS21" s="175"/>
      <c r="AT21" s="175"/>
      <c r="AU21" s="175"/>
      <c r="AV21" s="175"/>
      <c r="AW21" s="175"/>
      <c r="AX21" s="175"/>
      <c r="AY21" s="175"/>
      <c r="AZ21" s="175"/>
      <c r="BA21" s="175"/>
      <c r="BB21" s="175"/>
      <c r="BC21" s="175"/>
      <c r="BD21" s="175"/>
      <c r="BE21" s="175"/>
      <c r="BF21" s="175"/>
      <c r="BG21" s="175"/>
      <c r="BH21" s="175"/>
      <c r="BI21" s="175"/>
      <c r="BJ21" s="175"/>
      <c r="BK21" s="175"/>
      <c r="BL21" s="175"/>
      <c r="BM21" s="175"/>
      <c r="BN21" s="175"/>
      <c r="BO21" s="220"/>
      <c r="BP21" s="8"/>
      <c r="BQ21" s="21"/>
      <c r="BR21" s="10"/>
      <c r="BS21" s="22"/>
      <c r="BT21" s="8"/>
      <c r="BU21" s="1"/>
      <c r="BV21" s="1"/>
      <c r="BW21" s="1"/>
      <c r="BX21" s="1"/>
      <c r="BY21" s="1"/>
      <c r="BZ21" s="1"/>
      <c r="CA21" s="1"/>
      <c r="CB21" s="1"/>
      <c r="CC21" s="1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</row>
    <row r="22" spans="1:92" ht="24.75" customHeight="1">
      <c r="A22" s="1"/>
      <c r="B22" s="15"/>
      <c r="C22" s="16"/>
      <c r="D22" s="190" t="s">
        <v>49</v>
      </c>
      <c r="E22" s="172"/>
      <c r="F22" s="172"/>
      <c r="G22" s="172"/>
      <c r="H22" s="172"/>
      <c r="I22" s="172"/>
      <c r="J22" s="172"/>
      <c r="K22" s="172"/>
      <c r="L22" s="172"/>
      <c r="M22" s="172"/>
      <c r="N22" s="172"/>
      <c r="O22" s="173"/>
      <c r="P22" s="203"/>
      <c r="Q22" s="172"/>
      <c r="R22" s="173"/>
      <c r="S22" s="193" t="s">
        <v>37</v>
      </c>
      <c r="T22" s="172"/>
      <c r="U22" s="187"/>
      <c r="V22" s="407">
        <v>0</v>
      </c>
      <c r="W22" s="172"/>
      <c r="X22" s="187"/>
      <c r="Y22" s="188" t="s">
        <v>38</v>
      </c>
      <c r="Z22" s="172"/>
      <c r="AA22" s="187"/>
      <c r="AB22" s="171">
        <v>12.5</v>
      </c>
      <c r="AC22" s="172"/>
      <c r="AD22" s="187"/>
      <c r="AE22" s="188" t="s">
        <v>39</v>
      </c>
      <c r="AF22" s="172"/>
      <c r="AG22" s="187"/>
      <c r="AH22" s="407">
        <v>0</v>
      </c>
      <c r="AI22" s="172"/>
      <c r="AJ22" s="187"/>
      <c r="AK22" s="188" t="s">
        <v>40</v>
      </c>
      <c r="AL22" s="172"/>
      <c r="AM22" s="187"/>
      <c r="AN22" s="407">
        <v>0.1</v>
      </c>
      <c r="AO22" s="172"/>
      <c r="AP22" s="187"/>
      <c r="AQ22" s="188" t="s">
        <v>41</v>
      </c>
      <c r="AR22" s="172"/>
      <c r="AS22" s="187"/>
      <c r="AT22" s="407">
        <v>0</v>
      </c>
      <c r="AU22" s="172"/>
      <c r="AV22" s="187"/>
      <c r="AW22" s="188" t="s">
        <v>42</v>
      </c>
      <c r="AX22" s="172"/>
      <c r="AY22" s="187"/>
      <c r="AZ22" s="171" t="str">
        <f>IF(ISBLANK($E$13),"N/A","")</f>
        <v>N/A</v>
      </c>
      <c r="BA22" s="172"/>
      <c r="BB22" s="187"/>
      <c r="BC22" s="188" t="s">
        <v>43</v>
      </c>
      <c r="BD22" s="172"/>
      <c r="BE22" s="187"/>
      <c r="BF22" s="171" t="str">
        <f>IF(ISBLANK($E$14),"N/A","")</f>
        <v>N/A</v>
      </c>
      <c r="BG22" s="172"/>
      <c r="BH22" s="187"/>
      <c r="BI22" s="188" t="s">
        <v>44</v>
      </c>
      <c r="BJ22" s="172"/>
      <c r="BK22" s="172"/>
      <c r="BL22" s="171" t="str">
        <f>IF(ISBLANK($E$15),"N/A","")</f>
        <v>N/A</v>
      </c>
      <c r="BM22" s="172"/>
      <c r="BN22" s="173"/>
      <c r="BO22" s="17"/>
      <c r="BP22" s="18"/>
      <c r="BQ22" s="23"/>
      <c r="BR22" s="10"/>
      <c r="BS22" s="24"/>
      <c r="BT22" s="24"/>
      <c r="BU22" s="24"/>
      <c r="BV22" s="24"/>
      <c r="BW22" s="24"/>
      <c r="BX22" s="1"/>
      <c r="BY22" s="1"/>
      <c r="BZ22" s="1"/>
      <c r="CA22" s="1"/>
      <c r="CB22" s="1"/>
      <c r="CC22" s="1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</row>
    <row r="23" spans="1:92" ht="24.75" customHeight="1">
      <c r="A23" s="1"/>
      <c r="B23" s="186" t="s">
        <v>52</v>
      </c>
      <c r="C23" s="175"/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5"/>
      <c r="P23" s="175"/>
      <c r="Q23" s="175"/>
      <c r="R23" s="175"/>
      <c r="S23" s="175"/>
      <c r="T23" s="175"/>
      <c r="U23" s="175"/>
      <c r="V23" s="175"/>
      <c r="W23" s="175"/>
      <c r="X23" s="175"/>
      <c r="Y23" s="175"/>
      <c r="Z23" s="175"/>
      <c r="AA23" s="175"/>
      <c r="AB23" s="175"/>
      <c r="AC23" s="175"/>
      <c r="AD23" s="175"/>
      <c r="AE23" s="175"/>
      <c r="AF23" s="175"/>
      <c r="AG23" s="175"/>
      <c r="AH23" s="175"/>
      <c r="AI23" s="175"/>
      <c r="AJ23" s="175"/>
      <c r="AK23" s="175"/>
      <c r="AL23" s="175"/>
      <c r="AM23" s="175"/>
      <c r="AN23" s="175"/>
      <c r="AO23" s="175"/>
      <c r="AP23" s="175"/>
      <c r="AQ23" s="175"/>
      <c r="AR23" s="175"/>
      <c r="AS23" s="175"/>
      <c r="AT23" s="175"/>
      <c r="AU23" s="175"/>
      <c r="AV23" s="175"/>
      <c r="AW23" s="175"/>
      <c r="AX23" s="175"/>
      <c r="AY23" s="175"/>
      <c r="AZ23" s="175"/>
      <c r="BA23" s="175"/>
      <c r="BB23" s="175"/>
      <c r="BC23" s="175"/>
      <c r="BD23" s="175"/>
      <c r="BE23" s="175"/>
      <c r="BF23" s="175"/>
      <c r="BG23" s="175"/>
      <c r="BH23" s="175"/>
      <c r="BI23" s="175"/>
      <c r="BJ23" s="175"/>
      <c r="BK23" s="175"/>
      <c r="BL23" s="175"/>
      <c r="BM23" s="175"/>
      <c r="BN23" s="175"/>
      <c r="BO23" s="220"/>
      <c r="BP23" s="8"/>
      <c r="BQ23" s="21"/>
      <c r="BR23" s="10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</row>
    <row r="24" spans="1:92" ht="24.75" customHeight="1">
      <c r="A24" s="1"/>
      <c r="B24" s="25"/>
      <c r="C24" s="26"/>
      <c r="D24" s="435" t="str">
        <f>IF(MID(AR4,1,2)="NC","CRITICAL",IF(MID(AR4,1,2)="IA","CRITICAL",IF(MID(AR4,1,2)="MN","CRITICAL",IF(MID(AR4,1,2)="TX","CRITICAL",IF(MID(AR4,1,2)="AR","CRITICAL",IF(MID(AR4,1,2)="OK","CRITICAL",IF(MID(AR4,1,2)="MO","CRITICAL",IF(MID(AR4,1,2)="KS","CRITICAL",IF(MID(AR4,1,3)="NEB","CRITICAL",IF(MID(AR4,1,2)="SD","CRITICAL","NON-CRITICAL"))))))))))</f>
        <v>NON-CRITICAL</v>
      </c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428"/>
      <c r="P24" s="427"/>
      <c r="Q24" s="234"/>
      <c r="R24" s="428"/>
      <c r="S24" s="429" t="s">
        <v>37</v>
      </c>
      <c r="T24" s="234"/>
      <c r="U24" s="373"/>
      <c r="V24" s="426" t="s">
        <v>50</v>
      </c>
      <c r="W24" s="234"/>
      <c r="X24" s="373"/>
      <c r="Y24" s="372" t="s">
        <v>38</v>
      </c>
      <c r="Z24" s="234"/>
      <c r="AA24" s="373"/>
      <c r="AB24" s="426" t="s">
        <v>50</v>
      </c>
      <c r="AC24" s="234"/>
      <c r="AD24" s="373"/>
      <c r="AE24" s="372" t="s">
        <v>39</v>
      </c>
      <c r="AF24" s="234"/>
      <c r="AG24" s="373"/>
      <c r="AH24" s="426" t="s">
        <v>50</v>
      </c>
      <c r="AI24" s="234"/>
      <c r="AJ24" s="373"/>
      <c r="AK24" s="372" t="s">
        <v>40</v>
      </c>
      <c r="AL24" s="234"/>
      <c r="AM24" s="373"/>
      <c r="AN24" s="426" t="s">
        <v>50</v>
      </c>
      <c r="AO24" s="234"/>
      <c r="AP24" s="373"/>
      <c r="AQ24" s="372" t="s">
        <v>41</v>
      </c>
      <c r="AR24" s="234"/>
      <c r="AS24" s="373"/>
      <c r="AT24" s="426" t="s">
        <v>50</v>
      </c>
      <c r="AU24" s="234"/>
      <c r="AV24" s="373"/>
      <c r="AW24" s="372" t="s">
        <v>42</v>
      </c>
      <c r="AX24" s="234"/>
      <c r="AY24" s="373"/>
      <c r="AZ24" s="426" t="str">
        <f>IF(ISBLANK($E$13),"N/A","")</f>
        <v>N/A</v>
      </c>
      <c r="BA24" s="234"/>
      <c r="BB24" s="373"/>
      <c r="BC24" s="372" t="s">
        <v>43</v>
      </c>
      <c r="BD24" s="234"/>
      <c r="BE24" s="373"/>
      <c r="BF24" s="426" t="str">
        <f>IF(ISBLANK($E$14),"N/A","")</f>
        <v>N/A</v>
      </c>
      <c r="BG24" s="234"/>
      <c r="BH24" s="373"/>
      <c r="BI24" s="372" t="s">
        <v>44</v>
      </c>
      <c r="BJ24" s="234"/>
      <c r="BK24" s="234"/>
      <c r="BL24" s="426" t="str">
        <f>IF(ISBLANK($E$15),"N/A","")</f>
        <v>N/A</v>
      </c>
      <c r="BM24" s="234"/>
      <c r="BN24" s="428"/>
      <c r="BO24" s="27"/>
      <c r="BP24" s="28"/>
      <c r="BQ24" s="29"/>
      <c r="BR24" s="30"/>
      <c r="BS24" s="31"/>
      <c r="BT24" s="31"/>
      <c r="BU24" s="31"/>
      <c r="BV24" s="31"/>
      <c r="BW24" s="31"/>
      <c r="BX24" s="32"/>
      <c r="BY24" s="32"/>
      <c r="BZ24" s="32"/>
      <c r="CA24" s="32"/>
      <c r="CB24" s="32"/>
      <c r="CC24" s="33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</row>
    <row r="25" spans="1:92" ht="24.75" customHeight="1">
      <c r="A25" s="1"/>
      <c r="B25" s="199" t="s">
        <v>53</v>
      </c>
      <c r="C25" s="200"/>
      <c r="D25" s="200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1"/>
      <c r="BP25" s="8"/>
      <c r="BQ25" s="9"/>
      <c r="BR25" s="10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</row>
    <row r="26" spans="1:92" ht="24.75" customHeight="1">
      <c r="A26" s="1"/>
      <c r="B26" s="15"/>
      <c r="C26" s="16"/>
      <c r="D26" s="190" t="s">
        <v>49</v>
      </c>
      <c r="E26" s="172"/>
      <c r="F26" s="172"/>
      <c r="G26" s="172"/>
      <c r="H26" s="172"/>
      <c r="I26" s="172"/>
      <c r="J26" s="172"/>
      <c r="K26" s="172"/>
      <c r="L26" s="172"/>
      <c r="M26" s="172"/>
      <c r="N26" s="172"/>
      <c r="O26" s="173"/>
      <c r="P26" s="203"/>
      <c r="Q26" s="172"/>
      <c r="R26" s="173"/>
      <c r="S26" s="193" t="s">
        <v>37</v>
      </c>
      <c r="T26" s="172"/>
      <c r="U26" s="187"/>
      <c r="V26" s="171" t="s">
        <v>50</v>
      </c>
      <c r="W26" s="172"/>
      <c r="X26" s="187"/>
      <c r="Y26" s="188" t="s">
        <v>38</v>
      </c>
      <c r="Z26" s="172"/>
      <c r="AA26" s="187"/>
      <c r="AB26" s="171" t="s">
        <v>50</v>
      </c>
      <c r="AC26" s="172"/>
      <c r="AD26" s="187"/>
      <c r="AE26" s="188" t="s">
        <v>39</v>
      </c>
      <c r="AF26" s="172"/>
      <c r="AG26" s="187"/>
      <c r="AH26" s="171" t="s">
        <v>50</v>
      </c>
      <c r="AI26" s="172"/>
      <c r="AJ26" s="187"/>
      <c r="AK26" s="188" t="s">
        <v>40</v>
      </c>
      <c r="AL26" s="172"/>
      <c r="AM26" s="187"/>
      <c r="AN26" s="171" t="s">
        <v>50</v>
      </c>
      <c r="AO26" s="172"/>
      <c r="AP26" s="187"/>
      <c r="AQ26" s="188" t="s">
        <v>41</v>
      </c>
      <c r="AR26" s="172"/>
      <c r="AS26" s="187"/>
      <c r="AT26" s="171" t="s">
        <v>50</v>
      </c>
      <c r="AU26" s="172"/>
      <c r="AV26" s="187"/>
      <c r="AW26" s="188" t="s">
        <v>42</v>
      </c>
      <c r="AX26" s="172"/>
      <c r="AY26" s="187"/>
      <c r="AZ26" s="171" t="str">
        <f>IF(ISBLANK($E$13),"N/A","")</f>
        <v>N/A</v>
      </c>
      <c r="BA26" s="172"/>
      <c r="BB26" s="187"/>
      <c r="BC26" s="188" t="s">
        <v>43</v>
      </c>
      <c r="BD26" s="172"/>
      <c r="BE26" s="187"/>
      <c r="BF26" s="171" t="str">
        <f>IF(ISBLANK($E$14),"N/A","")</f>
        <v>N/A</v>
      </c>
      <c r="BG26" s="172"/>
      <c r="BH26" s="187"/>
      <c r="BI26" s="188" t="s">
        <v>44</v>
      </c>
      <c r="BJ26" s="172"/>
      <c r="BK26" s="172"/>
      <c r="BL26" s="171" t="str">
        <f>IF(ISBLANK($E$15),"N/A","")</f>
        <v>N/A</v>
      </c>
      <c r="BM26" s="172"/>
      <c r="BN26" s="173"/>
      <c r="BO26" s="34"/>
      <c r="BP26" s="24"/>
      <c r="BQ26" s="35"/>
      <c r="BR26" s="24"/>
      <c r="BS26" s="24"/>
      <c r="BT26" s="24"/>
      <c r="BU26" s="24"/>
      <c r="BV26" s="24"/>
      <c r="BW26" s="24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</row>
    <row r="27" spans="1:92" ht="30" customHeight="1">
      <c r="A27" s="1"/>
      <c r="B27" s="174" t="s">
        <v>54</v>
      </c>
      <c r="C27" s="175"/>
      <c r="D27" s="175"/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75"/>
      <c r="P27" s="175"/>
      <c r="Q27" s="175"/>
      <c r="R27" s="175"/>
      <c r="S27" s="175"/>
      <c r="T27" s="175"/>
      <c r="U27" s="175"/>
      <c r="V27" s="175"/>
      <c r="W27" s="175"/>
      <c r="X27" s="175"/>
      <c r="Y27" s="175"/>
      <c r="Z27" s="175"/>
      <c r="AA27" s="175"/>
      <c r="AB27" s="175"/>
      <c r="AC27" s="175"/>
      <c r="AD27" s="175"/>
      <c r="AE27" s="175"/>
      <c r="AF27" s="175"/>
      <c r="AG27" s="175"/>
      <c r="AH27" s="175"/>
      <c r="AI27" s="175"/>
      <c r="AJ27" s="175"/>
      <c r="AK27" s="175"/>
      <c r="AL27" s="175"/>
      <c r="AM27" s="175"/>
      <c r="AN27" s="175"/>
      <c r="AO27" s="175"/>
      <c r="AP27" s="175"/>
      <c r="AQ27" s="175"/>
      <c r="AR27" s="175"/>
      <c r="AS27" s="175"/>
      <c r="AT27" s="175"/>
      <c r="AU27" s="175"/>
      <c r="AV27" s="175"/>
      <c r="AW27" s="175"/>
      <c r="AX27" s="175"/>
      <c r="AY27" s="175"/>
      <c r="AZ27" s="175"/>
      <c r="BA27" s="175"/>
      <c r="BB27" s="175"/>
      <c r="BC27" s="175"/>
      <c r="BD27" s="175"/>
      <c r="BE27" s="175"/>
      <c r="BF27" s="175"/>
      <c r="BG27" s="175"/>
      <c r="BH27" s="175"/>
      <c r="BI27" s="175"/>
      <c r="BJ27" s="175"/>
      <c r="BK27" s="175"/>
      <c r="BL27" s="175"/>
      <c r="BM27" s="175"/>
      <c r="BN27" s="175"/>
      <c r="BO27" s="176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</row>
    <row r="28" spans="1:92" ht="24.75" customHeight="1">
      <c r="A28" s="1"/>
      <c r="B28" s="15"/>
      <c r="C28" s="16"/>
      <c r="D28" s="190" t="s">
        <v>49</v>
      </c>
      <c r="E28" s="172"/>
      <c r="F28" s="172"/>
      <c r="G28" s="172"/>
      <c r="H28" s="172"/>
      <c r="I28" s="172"/>
      <c r="J28" s="172"/>
      <c r="K28" s="172"/>
      <c r="L28" s="172"/>
      <c r="M28" s="172"/>
      <c r="N28" s="172"/>
      <c r="O28" s="173"/>
      <c r="P28" s="203"/>
      <c r="Q28" s="172"/>
      <c r="R28" s="173"/>
      <c r="S28" s="193" t="s">
        <v>37</v>
      </c>
      <c r="T28" s="172"/>
      <c r="U28" s="187"/>
      <c r="V28" s="171" t="s">
        <v>55</v>
      </c>
      <c r="W28" s="172"/>
      <c r="X28" s="187"/>
      <c r="Y28" s="188" t="s">
        <v>38</v>
      </c>
      <c r="Z28" s="172"/>
      <c r="AA28" s="187"/>
      <c r="AB28" s="171">
        <v>12.5</v>
      </c>
      <c r="AC28" s="172"/>
      <c r="AD28" s="187"/>
      <c r="AE28" s="188" t="s">
        <v>39</v>
      </c>
      <c r="AF28" s="172"/>
      <c r="AG28" s="187"/>
      <c r="AH28" s="171" t="s">
        <v>55</v>
      </c>
      <c r="AI28" s="172"/>
      <c r="AJ28" s="187"/>
      <c r="AK28" s="188" t="s">
        <v>40</v>
      </c>
      <c r="AL28" s="172"/>
      <c r="AM28" s="187"/>
      <c r="AN28" s="171" t="str">
        <f>IF(ISBLANK($E$11),"N/A",IF(MID($M$11,4,3)&lt;="120","N/A",""))</f>
        <v>N/A</v>
      </c>
      <c r="AO28" s="172"/>
      <c r="AP28" s="187"/>
      <c r="AQ28" s="188" t="s">
        <v>41</v>
      </c>
      <c r="AR28" s="172"/>
      <c r="AS28" s="187"/>
      <c r="AT28" s="171" t="str">
        <f>IF(ISBLANK($E$12),"N/A",IF(MID($M$12,4,3)&lt;="120","N/A",""))</f>
        <v>N/A</v>
      </c>
      <c r="AU28" s="172"/>
      <c r="AV28" s="187"/>
      <c r="AW28" s="188" t="s">
        <v>42</v>
      </c>
      <c r="AX28" s="172"/>
      <c r="AY28" s="187"/>
      <c r="AZ28" s="171" t="str">
        <f>IF(ISBLANK($E$13),"N/A",IF(MID($M$12,4,3)&lt;="120","N/A",""))</f>
        <v>N/A</v>
      </c>
      <c r="BA28" s="172"/>
      <c r="BB28" s="187"/>
      <c r="BC28" s="188" t="s">
        <v>43</v>
      </c>
      <c r="BD28" s="172"/>
      <c r="BE28" s="187"/>
      <c r="BF28" s="171" t="str">
        <f>IF(ISBLANK($E$14),"N/A",IF(MID($M$12,4,3)&lt;="120","N/A",""))</f>
        <v>N/A</v>
      </c>
      <c r="BG28" s="172"/>
      <c r="BH28" s="187"/>
      <c r="BI28" s="188" t="s">
        <v>44</v>
      </c>
      <c r="BJ28" s="172"/>
      <c r="BK28" s="187"/>
      <c r="BL28" s="171" t="str">
        <f>IF(ISBLANK($E$15),"N/A",IF(MID($M$15,4,3)&lt;="120","N/A",""))</f>
        <v>N/A</v>
      </c>
      <c r="BM28" s="172"/>
      <c r="BN28" s="173"/>
      <c r="BO28" s="34"/>
      <c r="BP28" s="24"/>
      <c r="BQ28" s="35"/>
      <c r="BR28" s="24"/>
      <c r="BS28" s="24"/>
      <c r="BT28" s="24"/>
      <c r="BU28" s="24"/>
      <c r="BV28" s="24"/>
      <c r="BW28" s="24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</row>
    <row r="29" spans="1:92" ht="24.75" customHeight="1">
      <c r="A29" s="1"/>
      <c r="B29" s="186" t="s">
        <v>56</v>
      </c>
      <c r="C29" s="175"/>
      <c r="D29" s="175"/>
      <c r="E29" s="175"/>
      <c r="F29" s="175"/>
      <c r="G29" s="175"/>
      <c r="H29" s="175"/>
      <c r="I29" s="175"/>
      <c r="J29" s="175"/>
      <c r="K29" s="175"/>
      <c r="L29" s="175"/>
      <c r="M29" s="175"/>
      <c r="N29" s="175"/>
      <c r="O29" s="175"/>
      <c r="P29" s="175"/>
      <c r="Q29" s="175"/>
      <c r="R29" s="175"/>
      <c r="S29" s="175"/>
      <c r="T29" s="175"/>
      <c r="U29" s="175"/>
      <c r="V29" s="175"/>
      <c r="W29" s="175"/>
      <c r="X29" s="175"/>
      <c r="Y29" s="175"/>
      <c r="Z29" s="175"/>
      <c r="AA29" s="175"/>
      <c r="AB29" s="175"/>
      <c r="AC29" s="175"/>
      <c r="AD29" s="175"/>
      <c r="AE29" s="175"/>
      <c r="AF29" s="175"/>
      <c r="AG29" s="175"/>
      <c r="AH29" s="175"/>
      <c r="AI29" s="175"/>
      <c r="AJ29" s="175"/>
      <c r="AK29" s="175"/>
      <c r="AL29" s="175"/>
      <c r="AM29" s="175"/>
      <c r="AN29" s="175"/>
      <c r="AO29" s="175"/>
      <c r="AP29" s="175"/>
      <c r="AQ29" s="175"/>
      <c r="AR29" s="175"/>
      <c r="AS29" s="175"/>
      <c r="AT29" s="175"/>
      <c r="AU29" s="175"/>
      <c r="AV29" s="175"/>
      <c r="AW29" s="175"/>
      <c r="AX29" s="175"/>
      <c r="AY29" s="175"/>
      <c r="AZ29" s="175"/>
      <c r="BA29" s="175"/>
      <c r="BB29" s="175"/>
      <c r="BC29" s="175"/>
      <c r="BD29" s="175"/>
      <c r="BE29" s="175"/>
      <c r="BF29" s="175"/>
      <c r="BG29" s="175"/>
      <c r="BH29" s="175"/>
      <c r="BI29" s="175"/>
      <c r="BJ29" s="175"/>
      <c r="BK29" s="175"/>
      <c r="BL29" s="175"/>
      <c r="BM29" s="175"/>
      <c r="BN29" s="175"/>
      <c r="BO29" s="176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</row>
    <row r="30" spans="1:92" ht="24.75" customHeight="1">
      <c r="A30" s="1"/>
      <c r="B30" s="15"/>
      <c r="C30" s="16"/>
      <c r="D30" s="190" t="s">
        <v>49</v>
      </c>
      <c r="E30" s="172"/>
      <c r="F30" s="172"/>
      <c r="G30" s="172"/>
      <c r="H30" s="172"/>
      <c r="I30" s="172"/>
      <c r="J30" s="172"/>
      <c r="K30" s="172"/>
      <c r="L30" s="172"/>
      <c r="M30" s="172"/>
      <c r="N30" s="172"/>
      <c r="O30" s="173"/>
      <c r="P30" s="192"/>
      <c r="Q30" s="172"/>
      <c r="R30" s="173"/>
      <c r="S30" s="193" t="s">
        <v>37</v>
      </c>
      <c r="T30" s="172"/>
      <c r="U30" s="187"/>
      <c r="V30" s="171" t="s">
        <v>50</v>
      </c>
      <c r="W30" s="172"/>
      <c r="X30" s="187"/>
      <c r="Y30" s="188" t="s">
        <v>38</v>
      </c>
      <c r="Z30" s="172"/>
      <c r="AA30" s="187"/>
      <c r="AB30" s="171" t="s">
        <v>50</v>
      </c>
      <c r="AC30" s="172"/>
      <c r="AD30" s="187"/>
      <c r="AE30" s="188" t="s">
        <v>39</v>
      </c>
      <c r="AF30" s="172"/>
      <c r="AG30" s="187"/>
      <c r="AH30" s="171" t="s">
        <v>50</v>
      </c>
      <c r="AI30" s="172"/>
      <c r="AJ30" s="187"/>
      <c r="AK30" s="188" t="s">
        <v>40</v>
      </c>
      <c r="AL30" s="172"/>
      <c r="AM30" s="187"/>
      <c r="AN30" s="171">
        <v>7.5</v>
      </c>
      <c r="AO30" s="172"/>
      <c r="AP30" s="187"/>
      <c r="AQ30" s="188" t="s">
        <v>41</v>
      </c>
      <c r="AR30" s="172"/>
      <c r="AS30" s="187"/>
      <c r="AT30" s="171">
        <v>5</v>
      </c>
      <c r="AU30" s="172"/>
      <c r="AV30" s="187"/>
      <c r="AW30" s="188" t="s">
        <v>42</v>
      </c>
      <c r="AX30" s="172"/>
      <c r="AY30" s="187"/>
      <c r="AZ30" s="171" t="str">
        <f>IF(ISBLANK($E$13),"N/A","")</f>
        <v>N/A</v>
      </c>
      <c r="BA30" s="172"/>
      <c r="BB30" s="187"/>
      <c r="BC30" s="188" t="s">
        <v>43</v>
      </c>
      <c r="BD30" s="172"/>
      <c r="BE30" s="187"/>
      <c r="BF30" s="171" t="str">
        <f>IF(ISBLANK($E$14),"N/A","")</f>
        <v>N/A</v>
      </c>
      <c r="BG30" s="172"/>
      <c r="BH30" s="187"/>
      <c r="BI30" s="188" t="s">
        <v>44</v>
      </c>
      <c r="BJ30" s="172"/>
      <c r="BK30" s="187"/>
      <c r="BL30" s="171" t="str">
        <f>IF(ISBLANK($E$15),"N/A","")</f>
        <v>N/A</v>
      </c>
      <c r="BM30" s="172"/>
      <c r="BN30" s="173"/>
      <c r="BO30" s="34"/>
      <c r="BP30" s="1"/>
      <c r="BQ30" s="36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</row>
    <row r="31" spans="1:92" ht="24.75" customHeight="1">
      <c r="A31" s="1"/>
      <c r="B31" s="436" t="s">
        <v>57</v>
      </c>
      <c r="C31" s="175"/>
      <c r="D31" s="175"/>
      <c r="E31" s="175"/>
      <c r="F31" s="175"/>
      <c r="G31" s="175"/>
      <c r="H31" s="175"/>
      <c r="I31" s="175"/>
      <c r="J31" s="175"/>
      <c r="K31" s="175"/>
      <c r="L31" s="175"/>
      <c r="M31" s="175"/>
      <c r="N31" s="175"/>
      <c r="O31" s="175"/>
      <c r="P31" s="175"/>
      <c r="Q31" s="175"/>
      <c r="R31" s="175"/>
      <c r="S31" s="175"/>
      <c r="T31" s="175"/>
      <c r="U31" s="175"/>
      <c r="V31" s="175"/>
      <c r="W31" s="175"/>
      <c r="X31" s="175"/>
      <c r="Y31" s="175"/>
      <c r="Z31" s="175"/>
      <c r="AA31" s="175"/>
      <c r="AB31" s="175"/>
      <c r="AC31" s="175"/>
      <c r="AD31" s="175"/>
      <c r="AE31" s="175"/>
      <c r="AF31" s="175"/>
      <c r="AG31" s="175"/>
      <c r="AH31" s="175"/>
      <c r="AI31" s="175"/>
      <c r="AJ31" s="175"/>
      <c r="AK31" s="175"/>
      <c r="AL31" s="175"/>
      <c r="AM31" s="175"/>
      <c r="AN31" s="175"/>
      <c r="AO31" s="175"/>
      <c r="AP31" s="175"/>
      <c r="AQ31" s="175"/>
      <c r="AR31" s="175"/>
      <c r="AS31" s="175"/>
      <c r="AT31" s="175"/>
      <c r="AU31" s="175"/>
      <c r="AV31" s="175"/>
      <c r="AW31" s="175"/>
      <c r="AX31" s="175"/>
      <c r="AY31" s="175"/>
      <c r="AZ31" s="175"/>
      <c r="BA31" s="175"/>
      <c r="BB31" s="175"/>
      <c r="BC31" s="175"/>
      <c r="BD31" s="175"/>
      <c r="BE31" s="175"/>
      <c r="BF31" s="175"/>
      <c r="BG31" s="175"/>
      <c r="BH31" s="175"/>
      <c r="BI31" s="175"/>
      <c r="BJ31" s="175"/>
      <c r="BK31" s="175"/>
      <c r="BL31" s="175"/>
      <c r="BM31" s="175"/>
      <c r="BN31" s="175"/>
      <c r="BO31" s="176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</row>
    <row r="32" spans="1:92" ht="24.75" customHeight="1">
      <c r="A32" s="1"/>
      <c r="B32" s="37"/>
      <c r="C32" s="16"/>
      <c r="D32" s="194" t="s">
        <v>58</v>
      </c>
      <c r="E32" s="172"/>
      <c r="F32" s="172"/>
      <c r="G32" s="172"/>
      <c r="H32" s="172"/>
      <c r="I32" s="172"/>
      <c r="J32" s="172"/>
      <c r="K32" s="172"/>
      <c r="L32" s="172"/>
      <c r="M32" s="172"/>
      <c r="N32" s="172"/>
      <c r="O32" s="173"/>
      <c r="P32" s="192"/>
      <c r="Q32" s="172"/>
      <c r="R32" s="173"/>
      <c r="S32" s="193" t="s">
        <v>37</v>
      </c>
      <c r="T32" s="172"/>
      <c r="U32" s="187"/>
      <c r="V32" s="171" t="s">
        <v>59</v>
      </c>
      <c r="W32" s="172"/>
      <c r="X32" s="187"/>
      <c r="Y32" s="188" t="s">
        <v>38</v>
      </c>
      <c r="Z32" s="172"/>
      <c r="AA32" s="187"/>
      <c r="AB32" s="171" t="s">
        <v>55</v>
      </c>
      <c r="AC32" s="172"/>
      <c r="AD32" s="187"/>
      <c r="AE32" s="188" t="s">
        <v>39</v>
      </c>
      <c r="AF32" s="172"/>
      <c r="AG32" s="187"/>
      <c r="AH32" s="171" t="s">
        <v>59</v>
      </c>
      <c r="AI32" s="172"/>
      <c r="AJ32" s="187"/>
      <c r="AK32" s="188" t="s">
        <v>40</v>
      </c>
      <c r="AL32" s="172"/>
      <c r="AM32" s="187"/>
      <c r="AN32" s="171" t="s">
        <v>55</v>
      </c>
      <c r="AO32" s="172"/>
      <c r="AP32" s="187"/>
      <c r="AQ32" s="188" t="s">
        <v>41</v>
      </c>
      <c r="AR32" s="172"/>
      <c r="AS32" s="187"/>
      <c r="AT32" s="171" t="str">
        <f>IF(ISBLANK($E$12),"N/A",IF(MID(AP12,1,3)="HUM","HUM","NO"))</f>
        <v>NO</v>
      </c>
      <c r="AU32" s="172"/>
      <c r="AV32" s="187"/>
      <c r="AW32" s="188" t="s">
        <v>42</v>
      </c>
      <c r="AX32" s="172"/>
      <c r="AY32" s="187"/>
      <c r="AZ32" s="171" t="str">
        <f>IF(ISBLANK($E$13),"N/A",IF(MID(AP13,1,3)="HUM","HUM","NO"))</f>
        <v>N/A</v>
      </c>
      <c r="BA32" s="172"/>
      <c r="BB32" s="187"/>
      <c r="BC32" s="188" t="s">
        <v>43</v>
      </c>
      <c r="BD32" s="172"/>
      <c r="BE32" s="187"/>
      <c r="BF32" s="171" t="str">
        <f>IF(ISBLANK($E$14),"N/A","")</f>
        <v>N/A</v>
      </c>
      <c r="BG32" s="172"/>
      <c r="BH32" s="187"/>
      <c r="BI32" s="188" t="s">
        <v>44</v>
      </c>
      <c r="BJ32" s="172"/>
      <c r="BK32" s="187"/>
      <c r="BL32" s="171" t="str">
        <f>IF(ISBLANK($E$15),"N/A","")</f>
        <v>N/A</v>
      </c>
      <c r="BM32" s="172"/>
      <c r="BN32" s="173"/>
      <c r="BO32" s="34"/>
      <c r="BP32" s="1"/>
      <c r="BQ32" s="36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</row>
    <row r="33" spans="1:92" ht="24.75" customHeight="1">
      <c r="A33" s="1"/>
      <c r="B33" s="186" t="s">
        <v>60</v>
      </c>
      <c r="C33" s="175"/>
      <c r="D33" s="175"/>
      <c r="E33" s="175"/>
      <c r="F33" s="175"/>
      <c r="G33" s="175"/>
      <c r="H33" s="175"/>
      <c r="I33" s="175"/>
      <c r="J33" s="175"/>
      <c r="K33" s="175"/>
      <c r="L33" s="175"/>
      <c r="M33" s="175"/>
      <c r="N33" s="175"/>
      <c r="O33" s="175"/>
      <c r="P33" s="175"/>
      <c r="Q33" s="175"/>
      <c r="R33" s="175"/>
      <c r="S33" s="175"/>
      <c r="T33" s="175"/>
      <c r="U33" s="175"/>
      <c r="V33" s="175"/>
      <c r="W33" s="175"/>
      <c r="X33" s="175"/>
      <c r="Y33" s="175"/>
      <c r="Z33" s="175"/>
      <c r="AA33" s="175"/>
      <c r="AB33" s="175"/>
      <c r="AC33" s="175"/>
      <c r="AD33" s="175"/>
      <c r="AE33" s="175"/>
      <c r="AF33" s="175"/>
      <c r="AG33" s="175"/>
      <c r="AH33" s="175"/>
      <c r="AI33" s="175"/>
      <c r="AJ33" s="175"/>
      <c r="AK33" s="175"/>
      <c r="AL33" s="175"/>
      <c r="AM33" s="175"/>
      <c r="AN33" s="175"/>
      <c r="AO33" s="175"/>
      <c r="AP33" s="175"/>
      <c r="AQ33" s="175"/>
      <c r="AR33" s="175"/>
      <c r="AS33" s="175"/>
      <c r="AT33" s="175"/>
      <c r="AU33" s="175"/>
      <c r="AV33" s="175"/>
      <c r="AW33" s="175"/>
      <c r="AX33" s="175"/>
      <c r="AY33" s="175"/>
      <c r="AZ33" s="175"/>
      <c r="BA33" s="175"/>
      <c r="BB33" s="175"/>
      <c r="BC33" s="175"/>
      <c r="BD33" s="175"/>
      <c r="BE33" s="175"/>
      <c r="BF33" s="175"/>
      <c r="BG33" s="175"/>
      <c r="BH33" s="175"/>
      <c r="BI33" s="175"/>
      <c r="BJ33" s="175"/>
      <c r="BK33" s="175"/>
      <c r="BL33" s="175"/>
      <c r="BM33" s="175"/>
      <c r="BN33" s="175"/>
      <c r="BO33" s="176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</row>
    <row r="34" spans="1:92" ht="24.75" customHeight="1">
      <c r="A34" s="1"/>
      <c r="B34" s="15"/>
      <c r="C34" s="16"/>
      <c r="D34" s="190" t="s">
        <v>49</v>
      </c>
      <c r="E34" s="172"/>
      <c r="F34" s="172"/>
      <c r="G34" s="172"/>
      <c r="H34" s="172"/>
      <c r="I34" s="172"/>
      <c r="J34" s="172"/>
      <c r="K34" s="172"/>
      <c r="L34" s="172"/>
      <c r="M34" s="172"/>
      <c r="N34" s="172"/>
      <c r="O34" s="173"/>
      <c r="P34" s="203"/>
      <c r="Q34" s="172"/>
      <c r="R34" s="173"/>
      <c r="S34" s="193" t="s">
        <v>37</v>
      </c>
      <c r="T34" s="172"/>
      <c r="U34" s="187"/>
      <c r="V34" s="171" t="s">
        <v>50</v>
      </c>
      <c r="W34" s="172"/>
      <c r="X34" s="187"/>
      <c r="Y34" s="188" t="s">
        <v>38</v>
      </c>
      <c r="Z34" s="172"/>
      <c r="AA34" s="187"/>
      <c r="AB34" s="171" t="s">
        <v>55</v>
      </c>
      <c r="AC34" s="172"/>
      <c r="AD34" s="187"/>
      <c r="AE34" s="188" t="s">
        <v>39</v>
      </c>
      <c r="AF34" s="172"/>
      <c r="AG34" s="187"/>
      <c r="AH34" s="171" t="s">
        <v>50</v>
      </c>
      <c r="AI34" s="172"/>
      <c r="AJ34" s="187"/>
      <c r="AK34" s="188" t="s">
        <v>40</v>
      </c>
      <c r="AL34" s="172"/>
      <c r="AM34" s="187"/>
      <c r="AN34" s="171" t="s">
        <v>55</v>
      </c>
      <c r="AO34" s="172"/>
      <c r="AP34" s="187"/>
      <c r="AQ34" s="188" t="s">
        <v>41</v>
      </c>
      <c r="AR34" s="172"/>
      <c r="AS34" s="187"/>
      <c r="AT34" s="171" t="str">
        <f>IF(ISBLANK($E$12),"N/A",IF(LEN($M$12)&gt;15,"N/A",IF(MID(AT32,1,2)="NO","N/A","")))</f>
        <v>N/A</v>
      </c>
      <c r="AU34" s="172"/>
      <c r="AV34" s="187"/>
      <c r="AW34" s="188" t="s">
        <v>42</v>
      </c>
      <c r="AX34" s="172"/>
      <c r="AY34" s="187"/>
      <c r="AZ34" s="171" t="str">
        <f>IF(ISBLANK($E$13),"N/A","")</f>
        <v>N/A</v>
      </c>
      <c r="BA34" s="172"/>
      <c r="BB34" s="187"/>
      <c r="BC34" s="188" t="s">
        <v>43</v>
      </c>
      <c r="BD34" s="172"/>
      <c r="BE34" s="187"/>
      <c r="BF34" s="171" t="str">
        <f>IF(ISBLANK($E$14),"N/A","")</f>
        <v>N/A</v>
      </c>
      <c r="BG34" s="172"/>
      <c r="BH34" s="187"/>
      <c r="BI34" s="188" t="s">
        <v>44</v>
      </c>
      <c r="BJ34" s="172"/>
      <c r="BK34" s="187"/>
      <c r="BL34" s="171" t="str">
        <f>IF(ISBLANK($E$15),"N/A","")</f>
        <v>N/A</v>
      </c>
      <c r="BM34" s="172"/>
      <c r="BN34" s="173"/>
      <c r="BO34" s="34"/>
      <c r="BP34" s="38"/>
      <c r="BQ34" s="36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</row>
    <row r="35" spans="1:92" ht="30" customHeight="1">
      <c r="A35" s="1"/>
      <c r="B35" s="324" t="s">
        <v>61</v>
      </c>
      <c r="C35" s="211"/>
      <c r="D35" s="211"/>
      <c r="E35" s="211"/>
      <c r="F35" s="211"/>
      <c r="G35" s="211"/>
      <c r="H35" s="211"/>
      <c r="I35" s="211"/>
      <c r="J35" s="211"/>
      <c r="K35" s="211"/>
      <c r="L35" s="211"/>
      <c r="M35" s="211"/>
      <c r="N35" s="211"/>
      <c r="O35" s="211"/>
      <c r="P35" s="211"/>
      <c r="Q35" s="211"/>
      <c r="R35" s="211"/>
      <c r="S35" s="211"/>
      <c r="T35" s="211"/>
      <c r="U35" s="211"/>
      <c r="V35" s="211"/>
      <c r="W35" s="211"/>
      <c r="X35" s="211"/>
      <c r="Y35" s="211"/>
      <c r="Z35" s="211"/>
      <c r="AA35" s="211"/>
      <c r="AB35" s="211"/>
      <c r="AC35" s="211"/>
      <c r="AD35" s="211"/>
      <c r="AE35" s="211"/>
      <c r="AF35" s="211"/>
      <c r="AG35" s="211"/>
      <c r="AH35" s="211"/>
      <c r="AI35" s="211"/>
      <c r="AJ35" s="211"/>
      <c r="AK35" s="211"/>
      <c r="AL35" s="211"/>
      <c r="AM35" s="211"/>
      <c r="AN35" s="211"/>
      <c r="AO35" s="211"/>
      <c r="AP35" s="211"/>
      <c r="AQ35" s="211"/>
      <c r="AR35" s="211"/>
      <c r="AS35" s="211"/>
      <c r="AT35" s="211"/>
      <c r="AU35" s="211"/>
      <c r="AV35" s="211"/>
      <c r="AW35" s="211"/>
      <c r="AX35" s="211"/>
      <c r="AY35" s="211"/>
      <c r="AZ35" s="211"/>
      <c r="BA35" s="211"/>
      <c r="BB35" s="211"/>
      <c r="BC35" s="211"/>
      <c r="BD35" s="211"/>
      <c r="BE35" s="211"/>
      <c r="BF35" s="211"/>
      <c r="BG35" s="211"/>
      <c r="BH35" s="211"/>
      <c r="BI35" s="211"/>
      <c r="BJ35" s="211"/>
      <c r="BK35" s="211"/>
      <c r="BL35" s="211"/>
      <c r="BM35" s="211"/>
      <c r="BN35" s="211"/>
      <c r="BO35" s="289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</row>
    <row r="36" spans="1:92" ht="24" customHeight="1">
      <c r="A36" s="1"/>
      <c r="B36" s="39"/>
      <c r="C36" s="40"/>
      <c r="D36" s="374" t="s">
        <v>49</v>
      </c>
      <c r="E36" s="172"/>
      <c r="F36" s="172"/>
      <c r="G36" s="172"/>
      <c r="H36" s="172"/>
      <c r="I36" s="172"/>
      <c r="J36" s="172"/>
      <c r="K36" s="172"/>
      <c r="L36" s="172"/>
      <c r="M36" s="172"/>
      <c r="N36" s="172"/>
      <c r="O36" s="173"/>
      <c r="P36" s="433"/>
      <c r="Q36" s="172"/>
      <c r="R36" s="187"/>
      <c r="S36" s="370" t="s">
        <v>62</v>
      </c>
      <c r="T36" s="172"/>
      <c r="U36" s="187"/>
      <c r="V36" s="369" t="s">
        <v>55</v>
      </c>
      <c r="W36" s="172"/>
      <c r="X36" s="187"/>
      <c r="Y36" s="370" t="s">
        <v>63</v>
      </c>
      <c r="Z36" s="172"/>
      <c r="AA36" s="187"/>
      <c r="AB36" s="369" t="s">
        <v>55</v>
      </c>
      <c r="AC36" s="172"/>
      <c r="AD36" s="187"/>
      <c r="AE36" s="370" t="s">
        <v>64</v>
      </c>
      <c r="AF36" s="172"/>
      <c r="AG36" s="187"/>
      <c r="AH36" s="369" t="s">
        <v>55</v>
      </c>
      <c r="AI36" s="172"/>
      <c r="AJ36" s="187"/>
      <c r="AK36" s="370" t="s">
        <v>65</v>
      </c>
      <c r="AL36" s="172"/>
      <c r="AM36" s="187"/>
      <c r="AN36" s="369" t="s">
        <v>55</v>
      </c>
      <c r="AO36" s="172"/>
      <c r="AP36" s="187"/>
      <c r="AQ36" s="370" t="s">
        <v>66</v>
      </c>
      <c r="AR36" s="172"/>
      <c r="AS36" s="187"/>
      <c r="AT36" s="369" t="s">
        <v>55</v>
      </c>
      <c r="AU36" s="172"/>
      <c r="AV36" s="187"/>
      <c r="AW36" s="370" t="s">
        <v>67</v>
      </c>
      <c r="AX36" s="172"/>
      <c r="AY36" s="187"/>
      <c r="AZ36" s="369"/>
      <c r="BA36" s="172"/>
      <c r="BB36" s="187"/>
      <c r="BC36" s="370" t="s">
        <v>68</v>
      </c>
      <c r="BD36" s="172"/>
      <c r="BE36" s="187"/>
      <c r="BF36" s="369"/>
      <c r="BG36" s="172"/>
      <c r="BH36" s="187"/>
      <c r="BI36" s="370" t="s">
        <v>69</v>
      </c>
      <c r="BJ36" s="172"/>
      <c r="BK36" s="187"/>
      <c r="BL36" s="433"/>
      <c r="BM36" s="172"/>
      <c r="BN36" s="187"/>
      <c r="BO36" s="34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</row>
    <row r="37" spans="1:92" ht="30" customHeight="1">
      <c r="A37" s="1"/>
      <c r="B37" s="174" t="s">
        <v>70</v>
      </c>
      <c r="C37" s="175"/>
      <c r="D37" s="175"/>
      <c r="E37" s="175"/>
      <c r="F37" s="175"/>
      <c r="G37" s="175"/>
      <c r="H37" s="175"/>
      <c r="I37" s="175"/>
      <c r="J37" s="175"/>
      <c r="K37" s="175"/>
      <c r="L37" s="175"/>
      <c r="M37" s="175"/>
      <c r="N37" s="175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H37" s="175"/>
      <c r="AI37" s="175"/>
      <c r="AJ37" s="175"/>
      <c r="AK37" s="175"/>
      <c r="AL37" s="175"/>
      <c r="AM37" s="175"/>
      <c r="AN37" s="175"/>
      <c r="AO37" s="175"/>
      <c r="AP37" s="175"/>
      <c r="AQ37" s="175"/>
      <c r="AR37" s="175"/>
      <c r="AS37" s="175"/>
      <c r="AT37" s="175"/>
      <c r="AU37" s="175"/>
      <c r="AV37" s="175"/>
      <c r="AW37" s="175"/>
      <c r="AX37" s="175"/>
      <c r="AY37" s="175"/>
      <c r="AZ37" s="175"/>
      <c r="BA37" s="175"/>
      <c r="BB37" s="175"/>
      <c r="BC37" s="175"/>
      <c r="BD37" s="175"/>
      <c r="BE37" s="175"/>
      <c r="BF37" s="175"/>
      <c r="BG37" s="175"/>
      <c r="BH37" s="175"/>
      <c r="BI37" s="175"/>
      <c r="BJ37" s="175"/>
      <c r="BK37" s="175"/>
      <c r="BL37" s="175"/>
      <c r="BM37" s="175"/>
      <c r="BN37" s="175"/>
      <c r="BO37" s="176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</row>
    <row r="38" spans="1:92" ht="24" customHeight="1">
      <c r="A38" s="1"/>
      <c r="B38" s="39"/>
      <c r="C38" s="40"/>
      <c r="D38" s="374" t="s">
        <v>49</v>
      </c>
      <c r="E38" s="172"/>
      <c r="F38" s="172"/>
      <c r="G38" s="172"/>
      <c r="H38" s="172"/>
      <c r="I38" s="172"/>
      <c r="J38" s="172"/>
      <c r="K38" s="172"/>
      <c r="L38" s="172"/>
      <c r="M38" s="172"/>
      <c r="N38" s="172"/>
      <c r="O38" s="173"/>
      <c r="P38" s="433" t="s">
        <v>55</v>
      </c>
      <c r="Q38" s="172"/>
      <c r="R38" s="187"/>
      <c r="S38" s="188" t="s">
        <v>71</v>
      </c>
      <c r="T38" s="172"/>
      <c r="U38" s="187"/>
      <c r="V38" s="369" t="s">
        <v>55</v>
      </c>
      <c r="W38" s="172"/>
      <c r="X38" s="187"/>
      <c r="Y38" s="370" t="s">
        <v>72</v>
      </c>
      <c r="Z38" s="172"/>
      <c r="AA38" s="187"/>
      <c r="AB38" s="369" t="s">
        <v>55</v>
      </c>
      <c r="AC38" s="172"/>
      <c r="AD38" s="187"/>
      <c r="AE38" s="188" t="s">
        <v>73</v>
      </c>
      <c r="AF38" s="172"/>
      <c r="AG38" s="187"/>
      <c r="AH38" s="369" t="s">
        <v>55</v>
      </c>
      <c r="AI38" s="172"/>
      <c r="AJ38" s="187"/>
      <c r="AK38" s="370" t="s">
        <v>74</v>
      </c>
      <c r="AL38" s="172"/>
      <c r="AM38" s="187"/>
      <c r="AN38" s="369" t="s">
        <v>55</v>
      </c>
      <c r="AO38" s="172"/>
      <c r="AP38" s="187"/>
      <c r="AQ38" s="369" t="s">
        <v>75</v>
      </c>
      <c r="AR38" s="172"/>
      <c r="AS38" s="187"/>
      <c r="AT38" s="369" t="s">
        <v>55</v>
      </c>
      <c r="AU38" s="172"/>
      <c r="AV38" s="187"/>
      <c r="AW38" s="369" t="s">
        <v>76</v>
      </c>
      <c r="AX38" s="172"/>
      <c r="AY38" s="187"/>
      <c r="AZ38" s="369">
        <f>AZ171</f>
        <v>0</v>
      </c>
      <c r="BA38" s="172"/>
      <c r="BB38" s="187"/>
      <c r="BC38" s="369" t="s">
        <v>77</v>
      </c>
      <c r="BD38" s="172"/>
      <c r="BE38" s="187"/>
      <c r="BF38" s="433">
        <f>AZ172</f>
        <v>0</v>
      </c>
      <c r="BG38" s="172"/>
      <c r="BH38" s="187"/>
      <c r="BI38" s="369" t="s">
        <v>78</v>
      </c>
      <c r="BJ38" s="172"/>
      <c r="BK38" s="187"/>
      <c r="BL38" s="433"/>
      <c r="BM38" s="172"/>
      <c r="BN38" s="187"/>
      <c r="BO38" s="34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</row>
    <row r="39" spans="1:92" ht="24" customHeight="1">
      <c r="A39" s="1"/>
      <c r="B39" s="350" t="s">
        <v>79</v>
      </c>
      <c r="C39" s="178"/>
      <c r="D39" s="178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C39" s="178"/>
      <c r="AD39" s="178"/>
      <c r="AE39" s="178"/>
      <c r="AF39" s="178"/>
      <c r="AG39" s="178"/>
      <c r="AH39" s="178"/>
      <c r="AI39" s="178"/>
      <c r="AJ39" s="178"/>
      <c r="AK39" s="178"/>
      <c r="AL39" s="178"/>
      <c r="AM39" s="178"/>
      <c r="AN39" s="178"/>
      <c r="AO39" s="178"/>
      <c r="AP39" s="178"/>
      <c r="AQ39" s="178"/>
      <c r="AR39" s="178"/>
      <c r="AS39" s="178"/>
      <c r="AT39" s="178"/>
      <c r="AU39" s="178"/>
      <c r="AV39" s="178"/>
      <c r="AW39" s="178"/>
      <c r="AX39" s="178"/>
      <c r="AY39" s="178"/>
      <c r="AZ39" s="178"/>
      <c r="BA39" s="178"/>
      <c r="BB39" s="178"/>
      <c r="BC39" s="178"/>
      <c r="BD39" s="178"/>
      <c r="BE39" s="178"/>
      <c r="BF39" s="178"/>
      <c r="BG39" s="178"/>
      <c r="BH39" s="178"/>
      <c r="BI39" s="178"/>
      <c r="BJ39" s="178"/>
      <c r="BK39" s="178"/>
      <c r="BL39" s="178"/>
      <c r="BM39" s="178"/>
      <c r="BN39" s="178"/>
      <c r="BO39" s="179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</row>
    <row r="40" spans="1:92" ht="24" customHeight="1">
      <c r="A40" s="1"/>
      <c r="B40" s="186" t="s">
        <v>298</v>
      </c>
      <c r="C40" s="175"/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75"/>
      <c r="O40" s="175"/>
      <c r="P40" s="175"/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5"/>
      <c r="AB40" s="175"/>
      <c r="AC40" s="175"/>
      <c r="AD40" s="175"/>
      <c r="AE40" s="175"/>
      <c r="AF40" s="175"/>
      <c r="AG40" s="175"/>
      <c r="AH40" s="175"/>
      <c r="AI40" s="175"/>
      <c r="AJ40" s="175"/>
      <c r="AK40" s="175"/>
      <c r="AL40" s="175"/>
      <c r="AM40" s="175"/>
      <c r="AN40" s="175"/>
      <c r="AO40" s="175"/>
      <c r="AP40" s="175"/>
      <c r="AQ40" s="175"/>
      <c r="AR40" s="175"/>
      <c r="AS40" s="175"/>
      <c r="AT40" s="175"/>
      <c r="AU40" s="175"/>
      <c r="AV40" s="175"/>
      <c r="AW40" s="175"/>
      <c r="AX40" s="175"/>
      <c r="AY40" s="175"/>
      <c r="AZ40" s="175"/>
      <c r="BA40" s="175"/>
      <c r="BB40" s="175"/>
      <c r="BC40" s="175"/>
      <c r="BD40" s="175"/>
      <c r="BE40" s="175"/>
      <c r="BF40" s="175"/>
      <c r="BG40" s="175"/>
      <c r="BH40" s="175"/>
      <c r="BI40" s="175"/>
      <c r="BJ40" s="175"/>
      <c r="BK40" s="175"/>
      <c r="BL40" s="175"/>
      <c r="BM40" s="175"/>
      <c r="BN40" s="175"/>
      <c r="BO40" s="176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</row>
    <row r="41" spans="1:92" ht="24" customHeight="1">
      <c r="A41" s="1"/>
      <c r="B41" s="180"/>
      <c r="C41" s="181"/>
      <c r="D41" s="181"/>
      <c r="E41" s="181"/>
      <c r="F41" s="181"/>
      <c r="G41" s="181"/>
      <c r="H41" s="181"/>
      <c r="I41" s="181"/>
      <c r="J41" s="181"/>
      <c r="K41" s="181"/>
      <c r="L41" s="181"/>
      <c r="M41" s="181"/>
      <c r="N41" s="181"/>
      <c r="O41" s="181"/>
      <c r="P41" s="181"/>
      <c r="Q41" s="181"/>
      <c r="R41" s="181"/>
      <c r="S41" s="181"/>
      <c r="T41" s="181"/>
      <c r="U41" s="181"/>
      <c r="V41" s="181"/>
      <c r="W41" s="181"/>
      <c r="X41" s="181"/>
      <c r="Y41" s="181"/>
      <c r="Z41" s="181"/>
      <c r="AA41" s="181"/>
      <c r="AB41" s="181"/>
      <c r="AC41" s="181"/>
      <c r="AD41" s="181"/>
      <c r="AE41" s="181"/>
      <c r="AF41" s="181"/>
      <c r="AG41" s="181"/>
      <c r="AH41" s="181"/>
      <c r="AI41" s="181"/>
      <c r="AJ41" s="181"/>
      <c r="AK41" s="181"/>
      <c r="AL41" s="181"/>
      <c r="AM41" s="181"/>
      <c r="AN41" s="181"/>
      <c r="AO41" s="181"/>
      <c r="AP41" s="181"/>
      <c r="AQ41" s="181"/>
      <c r="AR41" s="181"/>
      <c r="AS41" s="181"/>
      <c r="AT41" s="181"/>
      <c r="AU41" s="181"/>
      <c r="AV41" s="181"/>
      <c r="AW41" s="181"/>
      <c r="AX41" s="181"/>
      <c r="AY41" s="181"/>
      <c r="AZ41" s="181"/>
      <c r="BA41" s="181"/>
      <c r="BB41" s="181"/>
      <c r="BC41" s="181"/>
      <c r="BD41" s="181"/>
      <c r="BE41" s="181"/>
      <c r="BF41" s="181"/>
      <c r="BG41" s="181"/>
      <c r="BH41" s="181"/>
      <c r="BI41" s="181"/>
      <c r="BJ41" s="181"/>
      <c r="BK41" s="181"/>
      <c r="BL41" s="181"/>
      <c r="BM41" s="181"/>
      <c r="BN41" s="181"/>
      <c r="BO41" s="182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</row>
    <row r="42" spans="1:92" ht="24" customHeight="1">
      <c r="A42" s="1"/>
      <c r="B42" s="180"/>
      <c r="C42" s="181"/>
      <c r="D42" s="181"/>
      <c r="E42" s="181"/>
      <c r="F42" s="181"/>
      <c r="G42" s="181"/>
      <c r="H42" s="181"/>
      <c r="I42" s="181"/>
      <c r="J42" s="181"/>
      <c r="K42" s="181"/>
      <c r="L42" s="181"/>
      <c r="M42" s="181"/>
      <c r="N42" s="181"/>
      <c r="O42" s="181"/>
      <c r="P42" s="181"/>
      <c r="Q42" s="181"/>
      <c r="R42" s="181"/>
      <c r="S42" s="181"/>
      <c r="T42" s="181"/>
      <c r="U42" s="181"/>
      <c r="V42" s="181"/>
      <c r="W42" s="181"/>
      <c r="X42" s="181"/>
      <c r="Y42" s="181"/>
      <c r="Z42" s="181"/>
      <c r="AA42" s="181"/>
      <c r="AB42" s="181"/>
      <c r="AC42" s="181"/>
      <c r="AD42" s="181"/>
      <c r="AE42" s="181"/>
      <c r="AF42" s="181"/>
      <c r="AG42" s="181"/>
      <c r="AH42" s="181"/>
      <c r="AI42" s="181"/>
      <c r="AJ42" s="181"/>
      <c r="AK42" s="181"/>
      <c r="AL42" s="181"/>
      <c r="AM42" s="181"/>
      <c r="AN42" s="181"/>
      <c r="AO42" s="181"/>
      <c r="AP42" s="181"/>
      <c r="AQ42" s="181"/>
      <c r="AR42" s="181"/>
      <c r="AS42" s="181"/>
      <c r="AT42" s="181"/>
      <c r="AU42" s="181"/>
      <c r="AV42" s="181"/>
      <c r="AW42" s="181"/>
      <c r="AX42" s="181"/>
      <c r="AY42" s="181"/>
      <c r="AZ42" s="181"/>
      <c r="BA42" s="181"/>
      <c r="BB42" s="181"/>
      <c r="BC42" s="181"/>
      <c r="BD42" s="181"/>
      <c r="BE42" s="181"/>
      <c r="BF42" s="181"/>
      <c r="BG42" s="181"/>
      <c r="BH42" s="181"/>
      <c r="BI42" s="181"/>
      <c r="BJ42" s="181"/>
      <c r="BK42" s="181"/>
      <c r="BL42" s="181"/>
      <c r="BM42" s="181"/>
      <c r="BN42" s="181"/>
      <c r="BO42" s="182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</row>
    <row r="43" spans="1:92" ht="24" customHeight="1">
      <c r="A43" s="1"/>
      <c r="B43" s="434"/>
      <c r="C43" s="175"/>
      <c r="D43" s="175"/>
      <c r="E43" s="175"/>
      <c r="F43" s="175"/>
      <c r="G43" s="175"/>
      <c r="H43" s="175"/>
      <c r="I43" s="175"/>
      <c r="J43" s="175"/>
      <c r="K43" s="175"/>
      <c r="L43" s="175"/>
      <c r="M43" s="175"/>
      <c r="N43" s="175"/>
      <c r="O43" s="175"/>
      <c r="P43" s="175"/>
      <c r="Q43" s="175"/>
      <c r="R43" s="175"/>
      <c r="S43" s="175"/>
      <c r="T43" s="175"/>
      <c r="U43" s="175"/>
      <c r="V43" s="175"/>
      <c r="W43" s="175"/>
      <c r="X43" s="175"/>
      <c r="Y43" s="175"/>
      <c r="Z43" s="175"/>
      <c r="AA43" s="175"/>
      <c r="AB43" s="175"/>
      <c r="AC43" s="175"/>
      <c r="AD43" s="175"/>
      <c r="AE43" s="175"/>
      <c r="AF43" s="175"/>
      <c r="AG43" s="175"/>
      <c r="AH43" s="175"/>
      <c r="AI43" s="175"/>
      <c r="AJ43" s="175"/>
      <c r="AK43" s="175"/>
      <c r="AL43" s="175"/>
      <c r="AM43" s="175"/>
      <c r="AN43" s="175"/>
      <c r="AO43" s="175"/>
      <c r="AP43" s="175"/>
      <c r="AQ43" s="175"/>
      <c r="AR43" s="175"/>
      <c r="AS43" s="175"/>
      <c r="AT43" s="175"/>
      <c r="AU43" s="175"/>
      <c r="AV43" s="175"/>
      <c r="AW43" s="175"/>
      <c r="AX43" s="175"/>
      <c r="AY43" s="175"/>
      <c r="AZ43" s="175"/>
      <c r="BA43" s="175"/>
      <c r="BB43" s="175"/>
      <c r="BC43" s="175"/>
      <c r="BD43" s="175"/>
      <c r="BE43" s="175"/>
      <c r="BF43" s="175"/>
      <c r="BG43" s="175"/>
      <c r="BH43" s="175"/>
      <c r="BI43" s="175"/>
      <c r="BJ43" s="175"/>
      <c r="BK43" s="175"/>
      <c r="BL43" s="175"/>
      <c r="BM43" s="175"/>
      <c r="BN43" s="175"/>
      <c r="BO43" s="176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</row>
    <row r="44" spans="1:92" ht="24.75" customHeight="1">
      <c r="A44" s="1"/>
      <c r="B44" s="199" t="s">
        <v>80</v>
      </c>
      <c r="C44" s="200"/>
      <c r="D44" s="200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</row>
    <row r="45" spans="1:92" ht="24.75" customHeight="1">
      <c r="A45" s="1"/>
      <c r="B45" s="15"/>
      <c r="C45" s="16"/>
      <c r="D45" s="190" t="s">
        <v>49</v>
      </c>
      <c r="E45" s="172"/>
      <c r="F45" s="172"/>
      <c r="G45" s="172"/>
      <c r="H45" s="172"/>
      <c r="I45" s="172"/>
      <c r="J45" s="172"/>
      <c r="K45" s="172"/>
      <c r="L45" s="172"/>
      <c r="M45" s="172"/>
      <c r="N45" s="172"/>
      <c r="O45" s="173"/>
      <c r="P45" s="203"/>
      <c r="Q45" s="172"/>
      <c r="R45" s="187"/>
      <c r="S45" s="368" t="s">
        <v>37</v>
      </c>
      <c r="T45" s="172"/>
      <c r="U45" s="187"/>
      <c r="V45" s="171"/>
      <c r="W45" s="172"/>
      <c r="X45" s="187"/>
      <c r="Y45" s="188" t="s">
        <v>38</v>
      </c>
      <c r="Z45" s="172"/>
      <c r="AA45" s="187"/>
      <c r="AB45" s="171"/>
      <c r="AC45" s="172"/>
      <c r="AD45" s="187"/>
      <c r="AE45" s="188" t="s">
        <v>39</v>
      </c>
      <c r="AF45" s="172"/>
      <c r="AG45" s="187"/>
      <c r="AH45" s="171"/>
      <c r="AI45" s="172"/>
      <c r="AJ45" s="187"/>
      <c r="AK45" s="188" t="s">
        <v>40</v>
      </c>
      <c r="AL45" s="172"/>
      <c r="AM45" s="187"/>
      <c r="AN45" s="171"/>
      <c r="AO45" s="172"/>
      <c r="AP45" s="187"/>
      <c r="AQ45" s="188" t="s">
        <v>41</v>
      </c>
      <c r="AR45" s="172"/>
      <c r="AS45" s="187"/>
      <c r="AT45" s="171"/>
      <c r="AU45" s="172"/>
      <c r="AV45" s="187"/>
      <c r="AW45" s="188" t="s">
        <v>42</v>
      </c>
      <c r="AX45" s="172"/>
      <c r="AY45" s="187"/>
      <c r="AZ45" s="171"/>
      <c r="BA45" s="172"/>
      <c r="BB45" s="187"/>
      <c r="BC45" s="188" t="s">
        <v>43</v>
      </c>
      <c r="BD45" s="172"/>
      <c r="BE45" s="187"/>
      <c r="BF45" s="171"/>
      <c r="BG45" s="172"/>
      <c r="BH45" s="187"/>
      <c r="BI45" s="188" t="s">
        <v>44</v>
      </c>
      <c r="BJ45" s="172"/>
      <c r="BK45" s="172"/>
      <c r="BL45" s="171"/>
      <c r="BM45" s="172"/>
      <c r="BN45" s="173"/>
      <c r="BO45" s="41"/>
      <c r="BP45" s="42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</row>
    <row r="46" spans="1:92" ht="24.75" customHeight="1">
      <c r="A46" s="1"/>
      <c r="B46" s="186" t="s">
        <v>81</v>
      </c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M46" s="175"/>
      <c r="N46" s="175"/>
      <c r="O46" s="175"/>
      <c r="P46" s="175"/>
      <c r="Q46" s="175"/>
      <c r="R46" s="175"/>
      <c r="S46" s="175"/>
      <c r="T46" s="175"/>
      <c r="U46" s="175"/>
      <c r="V46" s="175"/>
      <c r="W46" s="175"/>
      <c r="X46" s="175"/>
      <c r="Y46" s="175"/>
      <c r="Z46" s="175"/>
      <c r="AA46" s="175"/>
      <c r="AB46" s="175"/>
      <c r="AC46" s="175"/>
      <c r="AD46" s="175"/>
      <c r="AE46" s="175"/>
      <c r="AF46" s="175"/>
      <c r="AG46" s="175"/>
      <c r="AH46" s="175"/>
      <c r="AI46" s="175"/>
      <c r="AJ46" s="175"/>
      <c r="AK46" s="175"/>
      <c r="AL46" s="175"/>
      <c r="AM46" s="175"/>
      <c r="AN46" s="175"/>
      <c r="AO46" s="175"/>
      <c r="AP46" s="175"/>
      <c r="AQ46" s="175"/>
      <c r="AR46" s="175"/>
      <c r="AS46" s="175"/>
      <c r="AT46" s="175"/>
      <c r="AU46" s="175"/>
      <c r="AV46" s="175"/>
      <c r="AW46" s="175"/>
      <c r="AX46" s="175"/>
      <c r="AY46" s="175"/>
      <c r="AZ46" s="175"/>
      <c r="BA46" s="175"/>
      <c r="BB46" s="175"/>
      <c r="BC46" s="175"/>
      <c r="BD46" s="175"/>
      <c r="BE46" s="175"/>
      <c r="BF46" s="175"/>
      <c r="BG46" s="175"/>
      <c r="BH46" s="175"/>
      <c r="BI46" s="175"/>
      <c r="BJ46" s="175"/>
      <c r="BK46" s="175"/>
      <c r="BL46" s="175"/>
      <c r="BM46" s="175"/>
      <c r="BN46" s="175"/>
      <c r="BO46" s="176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</row>
    <row r="47" spans="1:92" ht="24.75" customHeight="1">
      <c r="A47" s="1"/>
      <c r="B47" s="15"/>
      <c r="C47" s="16"/>
      <c r="D47" s="190" t="s">
        <v>49</v>
      </c>
      <c r="E47" s="172"/>
      <c r="F47" s="172"/>
      <c r="G47" s="172"/>
      <c r="H47" s="172"/>
      <c r="I47" s="172"/>
      <c r="J47" s="172"/>
      <c r="K47" s="172"/>
      <c r="L47" s="172"/>
      <c r="M47" s="172"/>
      <c r="N47" s="172"/>
      <c r="O47" s="173"/>
      <c r="P47" s="203"/>
      <c r="Q47" s="172"/>
      <c r="R47" s="187"/>
      <c r="S47" s="368" t="s">
        <v>37</v>
      </c>
      <c r="T47" s="172"/>
      <c r="U47" s="187"/>
      <c r="V47" s="171" t="s">
        <v>50</v>
      </c>
      <c r="W47" s="172"/>
      <c r="X47" s="187"/>
      <c r="Y47" s="188" t="s">
        <v>38</v>
      </c>
      <c r="Z47" s="172"/>
      <c r="AA47" s="187"/>
      <c r="AB47" s="171" t="s">
        <v>50</v>
      </c>
      <c r="AC47" s="172"/>
      <c r="AD47" s="187"/>
      <c r="AE47" s="188" t="s">
        <v>39</v>
      </c>
      <c r="AF47" s="172"/>
      <c r="AG47" s="187"/>
      <c r="AH47" s="171" t="s">
        <v>50</v>
      </c>
      <c r="AI47" s="172"/>
      <c r="AJ47" s="187"/>
      <c r="AK47" s="188" t="s">
        <v>40</v>
      </c>
      <c r="AL47" s="172"/>
      <c r="AM47" s="187"/>
      <c r="AN47" s="171" t="s">
        <v>50</v>
      </c>
      <c r="AO47" s="172"/>
      <c r="AP47" s="187"/>
      <c r="AQ47" s="188" t="s">
        <v>41</v>
      </c>
      <c r="AR47" s="172"/>
      <c r="AS47" s="187"/>
      <c r="AT47" s="449" t="s">
        <v>50</v>
      </c>
      <c r="AU47" s="172"/>
      <c r="AV47" s="187"/>
      <c r="AW47" s="188" t="s">
        <v>42</v>
      </c>
      <c r="AX47" s="172"/>
      <c r="AY47" s="187"/>
      <c r="AZ47" s="171" t="str">
        <f>IF(ISBLANK($E$13),"N/A","")</f>
        <v>N/A</v>
      </c>
      <c r="BA47" s="172"/>
      <c r="BB47" s="187"/>
      <c r="BC47" s="188" t="s">
        <v>43</v>
      </c>
      <c r="BD47" s="172"/>
      <c r="BE47" s="187"/>
      <c r="BF47" s="171" t="str">
        <f>IF(ISBLANK($E$14),"N/A","")</f>
        <v>N/A</v>
      </c>
      <c r="BG47" s="172"/>
      <c r="BH47" s="187"/>
      <c r="BI47" s="188" t="s">
        <v>44</v>
      </c>
      <c r="BJ47" s="172"/>
      <c r="BK47" s="172"/>
      <c r="BL47" s="171" t="str">
        <f>IF(ISBLANK($E$15),"N/A","")</f>
        <v>N/A</v>
      </c>
      <c r="BM47" s="172"/>
      <c r="BN47" s="173"/>
      <c r="BO47" s="41"/>
      <c r="BP47" s="42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</row>
    <row r="48" spans="1:92" ht="24.75" customHeight="1">
      <c r="A48" s="1"/>
      <c r="B48" s="186" t="s">
        <v>82</v>
      </c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 s="175"/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5"/>
      <c r="Z48" s="175"/>
      <c r="AA48" s="175"/>
      <c r="AB48" s="175"/>
      <c r="AC48" s="175"/>
      <c r="AD48" s="175"/>
      <c r="AE48" s="175"/>
      <c r="AF48" s="175"/>
      <c r="AG48" s="175"/>
      <c r="AH48" s="175"/>
      <c r="AI48" s="175"/>
      <c r="AJ48" s="175"/>
      <c r="AK48" s="175"/>
      <c r="AL48" s="175"/>
      <c r="AM48" s="175"/>
      <c r="AN48" s="175"/>
      <c r="AO48" s="175"/>
      <c r="AP48" s="175"/>
      <c r="AQ48" s="175"/>
      <c r="AR48" s="175"/>
      <c r="AS48" s="175"/>
      <c r="AT48" s="175"/>
      <c r="AU48" s="175"/>
      <c r="AV48" s="175"/>
      <c r="AW48" s="175"/>
      <c r="AX48" s="175"/>
      <c r="AY48" s="175"/>
      <c r="AZ48" s="175"/>
      <c r="BA48" s="175"/>
      <c r="BB48" s="175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6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</row>
    <row r="49" spans="1:92" ht="24.75" customHeight="1">
      <c r="A49" s="1"/>
      <c r="B49" s="15"/>
      <c r="C49" s="16"/>
      <c r="D49" s="190" t="s">
        <v>49</v>
      </c>
      <c r="E49" s="172"/>
      <c r="F49" s="172"/>
      <c r="G49" s="172"/>
      <c r="H49" s="172"/>
      <c r="I49" s="172"/>
      <c r="J49" s="172"/>
      <c r="K49" s="172"/>
      <c r="L49" s="172"/>
      <c r="M49" s="172"/>
      <c r="N49" s="172"/>
      <c r="O49" s="173"/>
      <c r="P49" s="203"/>
      <c r="Q49" s="172"/>
      <c r="R49" s="187"/>
      <c r="S49" s="368" t="s">
        <v>37</v>
      </c>
      <c r="T49" s="172"/>
      <c r="U49" s="187"/>
      <c r="V49" s="171">
        <v>10</v>
      </c>
      <c r="W49" s="172"/>
      <c r="X49" s="187"/>
      <c r="Y49" s="188" t="s">
        <v>38</v>
      </c>
      <c r="Z49" s="172"/>
      <c r="AA49" s="187"/>
      <c r="AB49" s="171">
        <v>12.5</v>
      </c>
      <c r="AC49" s="172"/>
      <c r="AD49" s="187"/>
      <c r="AE49" s="188" t="s">
        <v>39</v>
      </c>
      <c r="AF49" s="172"/>
      <c r="AG49" s="187"/>
      <c r="AH49" s="171" t="s">
        <v>50</v>
      </c>
      <c r="AI49" s="172"/>
      <c r="AJ49" s="187"/>
      <c r="AK49" s="188" t="s">
        <v>40</v>
      </c>
      <c r="AL49" s="172"/>
      <c r="AM49" s="187"/>
      <c r="AN49" s="171" t="s">
        <v>50</v>
      </c>
      <c r="AO49" s="172"/>
      <c r="AP49" s="187"/>
      <c r="AQ49" s="188" t="s">
        <v>41</v>
      </c>
      <c r="AR49" s="172"/>
      <c r="AS49" s="187"/>
      <c r="AT49" s="449" t="s">
        <v>50</v>
      </c>
      <c r="AU49" s="172"/>
      <c r="AV49" s="187"/>
      <c r="AW49" s="188" t="s">
        <v>42</v>
      </c>
      <c r="AX49" s="172"/>
      <c r="AY49" s="187"/>
      <c r="AZ49" s="171" t="str">
        <f>IF(ISBLANK($E$13),"N/A","")</f>
        <v>N/A</v>
      </c>
      <c r="BA49" s="172"/>
      <c r="BB49" s="187"/>
      <c r="BC49" s="188" t="s">
        <v>43</v>
      </c>
      <c r="BD49" s="172"/>
      <c r="BE49" s="187"/>
      <c r="BF49" s="171" t="str">
        <f>IF(ISBLANK($E$14),"N/A","")</f>
        <v>N/A</v>
      </c>
      <c r="BG49" s="172"/>
      <c r="BH49" s="187"/>
      <c r="BI49" s="188" t="s">
        <v>44</v>
      </c>
      <c r="BJ49" s="172"/>
      <c r="BK49" s="172"/>
      <c r="BL49" s="171" t="str">
        <f>IF(ISBLANK($E$15),"N/A","")</f>
        <v>N/A</v>
      </c>
      <c r="BM49" s="172"/>
      <c r="BN49" s="173"/>
      <c r="BO49" s="41"/>
      <c r="BP49" s="38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</row>
    <row r="50" spans="1:92" ht="24.75" customHeight="1">
      <c r="A50" s="1"/>
      <c r="B50" s="186" t="s">
        <v>83</v>
      </c>
      <c r="C50" s="175"/>
      <c r="D50" s="175"/>
      <c r="E50" s="175"/>
      <c r="F50" s="175"/>
      <c r="G50" s="175"/>
      <c r="H50" s="175"/>
      <c r="I50" s="175"/>
      <c r="J50" s="175"/>
      <c r="K50" s="175"/>
      <c r="L50" s="175"/>
      <c r="M50" s="175"/>
      <c r="N50" s="175"/>
      <c r="O50" s="175"/>
      <c r="P50" s="175"/>
      <c r="Q50" s="175"/>
      <c r="R50" s="175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  <c r="AC50" s="175"/>
      <c r="AD50" s="175"/>
      <c r="AE50" s="175"/>
      <c r="AF50" s="175"/>
      <c r="AG50" s="175"/>
      <c r="AH50" s="175"/>
      <c r="AI50" s="175"/>
      <c r="AJ50" s="175"/>
      <c r="AK50" s="175"/>
      <c r="AL50" s="175"/>
      <c r="AM50" s="175"/>
      <c r="AN50" s="175"/>
      <c r="AO50" s="175"/>
      <c r="AP50" s="175"/>
      <c r="AQ50" s="175"/>
      <c r="AR50" s="175"/>
      <c r="AS50" s="175"/>
      <c r="AT50" s="175"/>
      <c r="AU50" s="175"/>
      <c r="AV50" s="175"/>
      <c r="AW50" s="175"/>
      <c r="AX50" s="175"/>
      <c r="AY50" s="175"/>
      <c r="AZ50" s="175"/>
      <c r="BA50" s="175"/>
      <c r="BB50" s="175"/>
      <c r="BC50" s="175"/>
      <c r="BD50" s="175"/>
      <c r="BE50" s="175"/>
      <c r="BF50" s="175"/>
      <c r="BG50" s="175"/>
      <c r="BH50" s="175"/>
      <c r="BI50" s="175"/>
      <c r="BJ50" s="175"/>
      <c r="BK50" s="175"/>
      <c r="BL50" s="175"/>
      <c r="BM50" s="175"/>
      <c r="BN50" s="175"/>
      <c r="BO50" s="176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</row>
    <row r="51" spans="1:92" ht="24.75" customHeight="1">
      <c r="A51" s="1"/>
      <c r="B51" s="15"/>
      <c r="C51" s="16"/>
      <c r="D51" s="190" t="s">
        <v>49</v>
      </c>
      <c r="E51" s="172"/>
      <c r="F51" s="172"/>
      <c r="G51" s="172"/>
      <c r="H51" s="172"/>
      <c r="I51" s="172"/>
      <c r="J51" s="172"/>
      <c r="K51" s="172"/>
      <c r="L51" s="172"/>
      <c r="M51" s="172"/>
      <c r="N51" s="172"/>
      <c r="O51" s="173"/>
      <c r="P51" s="203"/>
      <c r="Q51" s="172"/>
      <c r="R51" s="187"/>
      <c r="S51" s="368" t="s">
        <v>37</v>
      </c>
      <c r="T51" s="172"/>
      <c r="U51" s="187"/>
      <c r="V51" s="171" t="s">
        <v>50</v>
      </c>
      <c r="W51" s="172"/>
      <c r="X51" s="187"/>
      <c r="Y51" s="188" t="s">
        <v>38</v>
      </c>
      <c r="Z51" s="172"/>
      <c r="AA51" s="187"/>
      <c r="AB51" s="449" t="s">
        <v>50</v>
      </c>
      <c r="AC51" s="172"/>
      <c r="AD51" s="187"/>
      <c r="AE51" s="188" t="s">
        <v>39</v>
      </c>
      <c r="AF51" s="172"/>
      <c r="AG51" s="187"/>
      <c r="AH51" s="171" t="s">
        <v>50</v>
      </c>
      <c r="AI51" s="172"/>
      <c r="AJ51" s="187"/>
      <c r="AK51" s="188" t="s">
        <v>40</v>
      </c>
      <c r="AL51" s="172"/>
      <c r="AM51" s="187"/>
      <c r="AN51" s="171" t="s">
        <v>50</v>
      </c>
      <c r="AO51" s="172"/>
      <c r="AP51" s="187"/>
      <c r="AQ51" s="188" t="s">
        <v>41</v>
      </c>
      <c r="AR51" s="172"/>
      <c r="AS51" s="187"/>
      <c r="AT51" s="171" t="s">
        <v>50</v>
      </c>
      <c r="AU51" s="172"/>
      <c r="AV51" s="187"/>
      <c r="AW51" s="188" t="s">
        <v>42</v>
      </c>
      <c r="AX51" s="172"/>
      <c r="AY51" s="187"/>
      <c r="AZ51" s="171" t="str">
        <f>IF(ISBLANK($E$13),"N/A","")</f>
        <v>N/A</v>
      </c>
      <c r="BA51" s="172"/>
      <c r="BB51" s="187"/>
      <c r="BC51" s="188" t="s">
        <v>43</v>
      </c>
      <c r="BD51" s="172"/>
      <c r="BE51" s="187"/>
      <c r="BF51" s="171" t="str">
        <f>IF(ISBLANK($E$14),"N/A","")</f>
        <v>N/A</v>
      </c>
      <c r="BG51" s="172"/>
      <c r="BH51" s="187"/>
      <c r="BI51" s="188" t="s">
        <v>44</v>
      </c>
      <c r="BJ51" s="172"/>
      <c r="BK51" s="172"/>
      <c r="BL51" s="171" t="str">
        <f>IF(ISBLANK($E$15),"N/A","")</f>
        <v>N/A</v>
      </c>
      <c r="BM51" s="172"/>
      <c r="BN51" s="173"/>
      <c r="BO51" s="41"/>
      <c r="BP51" s="42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</row>
    <row r="52" spans="1:92" ht="24.75" customHeight="1">
      <c r="A52" s="1"/>
      <c r="B52" s="186" t="s">
        <v>84</v>
      </c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M52" s="175"/>
      <c r="N52" s="175"/>
      <c r="O52" s="175"/>
      <c r="P52" s="175"/>
      <c r="Q52" s="175"/>
      <c r="R52" s="175"/>
      <c r="S52" s="175"/>
      <c r="T52" s="175"/>
      <c r="U52" s="175"/>
      <c r="V52" s="175"/>
      <c r="W52" s="175"/>
      <c r="X52" s="175"/>
      <c r="Y52" s="175"/>
      <c r="Z52" s="175"/>
      <c r="AA52" s="175"/>
      <c r="AB52" s="175"/>
      <c r="AC52" s="175"/>
      <c r="AD52" s="175"/>
      <c r="AE52" s="175"/>
      <c r="AF52" s="175"/>
      <c r="AG52" s="175"/>
      <c r="AH52" s="175"/>
      <c r="AI52" s="175"/>
      <c r="AJ52" s="175"/>
      <c r="AK52" s="175"/>
      <c r="AL52" s="175"/>
      <c r="AM52" s="175"/>
      <c r="AN52" s="175"/>
      <c r="AO52" s="175"/>
      <c r="AP52" s="175"/>
      <c r="AQ52" s="175"/>
      <c r="AR52" s="175"/>
      <c r="AS52" s="175"/>
      <c r="AT52" s="175"/>
      <c r="AU52" s="175"/>
      <c r="AV52" s="175"/>
      <c r="AW52" s="175"/>
      <c r="AX52" s="175"/>
      <c r="AY52" s="175"/>
      <c r="AZ52" s="175"/>
      <c r="BA52" s="175"/>
      <c r="BB52" s="175"/>
      <c r="BC52" s="175"/>
      <c r="BD52" s="175"/>
      <c r="BE52" s="175"/>
      <c r="BF52" s="175"/>
      <c r="BG52" s="175"/>
      <c r="BH52" s="175"/>
      <c r="BI52" s="175"/>
      <c r="BJ52" s="175"/>
      <c r="BK52" s="175"/>
      <c r="BL52" s="175"/>
      <c r="BM52" s="175"/>
      <c r="BN52" s="175"/>
      <c r="BO52" s="176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</row>
    <row r="53" spans="1:92" ht="24.75" customHeight="1">
      <c r="A53" s="1"/>
      <c r="B53" s="15"/>
      <c r="C53" s="16"/>
      <c r="D53" s="190" t="s">
        <v>49</v>
      </c>
      <c r="E53" s="172"/>
      <c r="F53" s="172"/>
      <c r="G53" s="172"/>
      <c r="H53" s="172"/>
      <c r="I53" s="172"/>
      <c r="J53" s="172"/>
      <c r="K53" s="172"/>
      <c r="L53" s="172"/>
      <c r="M53" s="172"/>
      <c r="N53" s="172"/>
      <c r="O53" s="173"/>
      <c r="P53" s="203"/>
      <c r="Q53" s="172"/>
      <c r="R53" s="187"/>
      <c r="S53" s="368" t="s">
        <v>37</v>
      </c>
      <c r="T53" s="172"/>
      <c r="U53" s="187"/>
      <c r="V53" s="171" t="s">
        <v>50</v>
      </c>
      <c r="W53" s="172"/>
      <c r="X53" s="187"/>
      <c r="Y53" s="188" t="s">
        <v>38</v>
      </c>
      <c r="Z53" s="172"/>
      <c r="AA53" s="187"/>
      <c r="AB53" s="171" t="s">
        <v>50</v>
      </c>
      <c r="AC53" s="172"/>
      <c r="AD53" s="187"/>
      <c r="AE53" s="188" t="s">
        <v>39</v>
      </c>
      <c r="AF53" s="172"/>
      <c r="AG53" s="187"/>
      <c r="AH53" s="171">
        <v>8.5</v>
      </c>
      <c r="AI53" s="172"/>
      <c r="AJ53" s="187"/>
      <c r="AK53" s="188" t="s">
        <v>40</v>
      </c>
      <c r="AL53" s="172"/>
      <c r="AM53" s="187"/>
      <c r="AN53" s="171" t="s">
        <v>50</v>
      </c>
      <c r="AO53" s="172"/>
      <c r="AP53" s="187"/>
      <c r="AQ53" s="188" t="s">
        <v>41</v>
      </c>
      <c r="AR53" s="172"/>
      <c r="AS53" s="187"/>
      <c r="AT53" s="171" t="s">
        <v>50</v>
      </c>
      <c r="AU53" s="172"/>
      <c r="AV53" s="187"/>
      <c r="AW53" s="188" t="s">
        <v>42</v>
      </c>
      <c r="AX53" s="172"/>
      <c r="AY53" s="187"/>
      <c r="AZ53" s="171" t="str">
        <f>IF(ISBLANK($E$13),"N/A","")</f>
        <v>N/A</v>
      </c>
      <c r="BA53" s="172"/>
      <c r="BB53" s="187"/>
      <c r="BC53" s="188" t="s">
        <v>43</v>
      </c>
      <c r="BD53" s="172"/>
      <c r="BE53" s="187"/>
      <c r="BF53" s="171" t="str">
        <f>IF(ISBLANK($E$14),"N/A","")</f>
        <v>N/A</v>
      </c>
      <c r="BG53" s="172"/>
      <c r="BH53" s="187"/>
      <c r="BI53" s="188" t="s">
        <v>44</v>
      </c>
      <c r="BJ53" s="172"/>
      <c r="BK53" s="172"/>
      <c r="BL53" s="171" t="str">
        <f>IF(ISBLANK($E$15),"N/A","")</f>
        <v>N/A</v>
      </c>
      <c r="BM53" s="172"/>
      <c r="BN53" s="173"/>
      <c r="BO53" s="41"/>
      <c r="BP53" s="38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</row>
    <row r="54" spans="1:92" ht="24.75" customHeight="1">
      <c r="A54" s="1"/>
      <c r="B54" s="186" t="s">
        <v>85</v>
      </c>
      <c r="C54" s="175"/>
      <c r="D54" s="175"/>
      <c r="E54" s="175"/>
      <c r="F54" s="175"/>
      <c r="G54" s="175"/>
      <c r="H54" s="175"/>
      <c r="I54" s="175"/>
      <c r="J54" s="175"/>
      <c r="K54" s="175"/>
      <c r="L54" s="175"/>
      <c r="M54" s="175"/>
      <c r="N54" s="175"/>
      <c r="O54" s="175"/>
      <c r="P54" s="175"/>
      <c r="Q54" s="175"/>
      <c r="R54" s="175"/>
      <c r="S54" s="175"/>
      <c r="T54" s="175"/>
      <c r="U54" s="175"/>
      <c r="V54" s="175"/>
      <c r="W54" s="175"/>
      <c r="X54" s="175"/>
      <c r="Y54" s="175"/>
      <c r="Z54" s="175"/>
      <c r="AA54" s="175"/>
      <c r="AB54" s="175"/>
      <c r="AC54" s="175"/>
      <c r="AD54" s="175"/>
      <c r="AE54" s="175"/>
      <c r="AF54" s="175"/>
      <c r="AG54" s="175"/>
      <c r="AH54" s="175"/>
      <c r="AI54" s="175"/>
      <c r="AJ54" s="175"/>
      <c r="AK54" s="175"/>
      <c r="AL54" s="175"/>
      <c r="AM54" s="175"/>
      <c r="AN54" s="175"/>
      <c r="AO54" s="175"/>
      <c r="AP54" s="175"/>
      <c r="AQ54" s="175"/>
      <c r="AR54" s="175"/>
      <c r="AS54" s="175"/>
      <c r="AT54" s="175"/>
      <c r="AU54" s="175"/>
      <c r="AV54" s="175"/>
      <c r="AW54" s="175"/>
      <c r="AX54" s="175"/>
      <c r="AY54" s="175"/>
      <c r="AZ54" s="175"/>
      <c r="BA54" s="175"/>
      <c r="BB54" s="175"/>
      <c r="BC54" s="175"/>
      <c r="BD54" s="175"/>
      <c r="BE54" s="175"/>
      <c r="BF54" s="175"/>
      <c r="BG54" s="175"/>
      <c r="BH54" s="175"/>
      <c r="BI54" s="175"/>
      <c r="BJ54" s="175"/>
      <c r="BK54" s="175"/>
      <c r="BL54" s="175"/>
      <c r="BM54" s="175"/>
      <c r="BN54" s="175"/>
      <c r="BO54" s="176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</row>
    <row r="55" spans="1:92" ht="24.75" customHeight="1">
      <c r="A55" s="1"/>
      <c r="B55" s="15"/>
      <c r="C55" s="16"/>
      <c r="D55" s="190" t="s">
        <v>49</v>
      </c>
      <c r="E55" s="172"/>
      <c r="F55" s="172"/>
      <c r="G55" s="172"/>
      <c r="H55" s="172"/>
      <c r="I55" s="172"/>
      <c r="J55" s="172"/>
      <c r="K55" s="172"/>
      <c r="L55" s="172"/>
      <c r="M55" s="172"/>
      <c r="N55" s="172"/>
      <c r="O55" s="173"/>
      <c r="P55" s="203"/>
      <c r="Q55" s="172"/>
      <c r="R55" s="187"/>
      <c r="S55" s="368" t="s">
        <v>37</v>
      </c>
      <c r="T55" s="172"/>
      <c r="U55" s="187"/>
      <c r="V55" s="171" t="s">
        <v>55</v>
      </c>
      <c r="W55" s="172"/>
      <c r="X55" s="187"/>
      <c r="Y55" s="188" t="s">
        <v>38</v>
      </c>
      <c r="Z55" s="172"/>
      <c r="AA55" s="187"/>
      <c r="AB55" s="171" t="s">
        <v>55</v>
      </c>
      <c r="AC55" s="172"/>
      <c r="AD55" s="187"/>
      <c r="AE55" s="188" t="s">
        <v>39</v>
      </c>
      <c r="AF55" s="172"/>
      <c r="AG55" s="187"/>
      <c r="AH55" s="171" t="s">
        <v>50</v>
      </c>
      <c r="AI55" s="172"/>
      <c r="AJ55" s="187"/>
      <c r="AK55" s="188" t="s">
        <v>40</v>
      </c>
      <c r="AL55" s="172"/>
      <c r="AM55" s="187"/>
      <c r="AN55" s="171" t="s">
        <v>55</v>
      </c>
      <c r="AO55" s="172"/>
      <c r="AP55" s="187"/>
      <c r="AQ55" s="188" t="s">
        <v>41</v>
      </c>
      <c r="AR55" s="172"/>
      <c r="AS55" s="187"/>
      <c r="AT55" s="171" t="str">
        <f>IF(ISBLANK($E$12),"N/A",IF(LEN($M$12)&gt;15,"N/A",IF(VALUE(MID($E$12,3,2))&lt;17,"N/A",IF(MID($M$12,4,3)&lt;="060","N/A",""))))</f>
        <v>N/A</v>
      </c>
      <c r="AU55" s="172"/>
      <c r="AV55" s="187"/>
      <c r="AW55" s="188" t="s">
        <v>42</v>
      </c>
      <c r="AX55" s="172"/>
      <c r="AY55" s="187"/>
      <c r="AZ55" s="171" t="str">
        <f>IF(ISBLANK($E$13),"N/A",IF(VALUE(MID($E$13,3,2))&lt;17,"N/A",IF(MID($M$12,4,3)&lt;="060","N/A","")))</f>
        <v>N/A</v>
      </c>
      <c r="BA55" s="172"/>
      <c r="BB55" s="187"/>
      <c r="BC55" s="188" t="s">
        <v>43</v>
      </c>
      <c r="BD55" s="172"/>
      <c r="BE55" s="187"/>
      <c r="BF55" s="171" t="str">
        <f>IF(ISBLANK($E$14),"N/A",IF(VALUE(MID($E$14,3,2))&lt;17,"N/A",IF(MID($M$14,4,3)&lt;="060","N/A","")))</f>
        <v>N/A</v>
      </c>
      <c r="BG55" s="172"/>
      <c r="BH55" s="187"/>
      <c r="BI55" s="188" t="s">
        <v>44</v>
      </c>
      <c r="BJ55" s="172"/>
      <c r="BK55" s="172"/>
      <c r="BL55" s="171" t="str">
        <f>IF(ISBLANK($E$15),"N/A",IF(VALUE(MID($E$15,3,2))&lt;17,"N/A",IF(MID($M$15,4,3)&lt;="060","N/A","")))</f>
        <v>N/A</v>
      </c>
      <c r="BM55" s="172"/>
      <c r="BN55" s="173"/>
      <c r="BO55" s="43"/>
      <c r="BP55" s="38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</row>
    <row r="56" spans="1:92" ht="24.75" customHeight="1">
      <c r="A56" s="1"/>
      <c r="B56" s="381" t="s">
        <v>86</v>
      </c>
      <c r="C56" s="172"/>
      <c r="D56" s="172"/>
      <c r="E56" s="172"/>
      <c r="F56" s="172"/>
      <c r="G56" s="172"/>
      <c r="H56" s="172"/>
      <c r="I56" s="172"/>
      <c r="J56" s="172"/>
      <c r="K56" s="172"/>
      <c r="L56" s="172"/>
      <c r="M56" s="172"/>
      <c r="N56" s="172"/>
      <c r="O56" s="172"/>
      <c r="P56" s="172"/>
      <c r="Q56" s="172"/>
      <c r="R56" s="172"/>
      <c r="S56" s="172"/>
      <c r="T56" s="172"/>
      <c r="U56" s="172"/>
      <c r="V56" s="172"/>
      <c r="W56" s="172"/>
      <c r="X56" s="172"/>
      <c r="Y56" s="172"/>
      <c r="Z56" s="172"/>
      <c r="AA56" s="172"/>
      <c r="AB56" s="172"/>
      <c r="AC56" s="172"/>
      <c r="AD56" s="172"/>
      <c r="AE56" s="172"/>
      <c r="AF56" s="172"/>
      <c r="AG56" s="172"/>
      <c r="AH56" s="172"/>
      <c r="AI56" s="172"/>
      <c r="AJ56" s="172"/>
      <c r="AK56" s="172"/>
      <c r="AL56" s="172"/>
      <c r="AM56" s="172"/>
      <c r="AN56" s="172"/>
      <c r="AO56" s="172"/>
      <c r="AP56" s="172"/>
      <c r="AQ56" s="172"/>
      <c r="AR56" s="172"/>
      <c r="AS56" s="172"/>
      <c r="AT56" s="172"/>
      <c r="AU56" s="172"/>
      <c r="AV56" s="172"/>
      <c r="AW56" s="172"/>
      <c r="AX56" s="172"/>
      <c r="AY56" s="172"/>
      <c r="AZ56" s="172"/>
      <c r="BA56" s="172"/>
      <c r="BB56" s="172"/>
      <c r="BC56" s="172"/>
      <c r="BD56" s="172"/>
      <c r="BE56" s="172"/>
      <c r="BF56" s="172"/>
      <c r="BG56" s="172"/>
      <c r="BH56" s="172"/>
      <c r="BI56" s="172"/>
      <c r="BJ56" s="172"/>
      <c r="BK56" s="172"/>
      <c r="BL56" s="172"/>
      <c r="BM56" s="172"/>
      <c r="BN56" s="172"/>
      <c r="BO56" s="198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</row>
    <row r="57" spans="1:92" ht="24.75" customHeight="1">
      <c r="A57" s="1"/>
      <c r="B57" s="44"/>
      <c r="C57" s="45"/>
      <c r="D57" s="190" t="s">
        <v>49</v>
      </c>
      <c r="E57" s="172"/>
      <c r="F57" s="172"/>
      <c r="G57" s="172"/>
      <c r="H57" s="172"/>
      <c r="I57" s="172"/>
      <c r="J57" s="172"/>
      <c r="K57" s="172"/>
      <c r="L57" s="172"/>
      <c r="M57" s="172"/>
      <c r="N57" s="172"/>
      <c r="O57" s="173"/>
      <c r="P57" s="203"/>
      <c r="Q57" s="172"/>
      <c r="R57" s="187"/>
      <c r="S57" s="371" t="s">
        <v>37</v>
      </c>
      <c r="T57" s="172"/>
      <c r="U57" s="172"/>
      <c r="V57" s="171" t="s">
        <v>50</v>
      </c>
      <c r="W57" s="172"/>
      <c r="X57" s="187"/>
      <c r="Y57" s="371" t="s">
        <v>38</v>
      </c>
      <c r="Z57" s="172"/>
      <c r="AA57" s="172"/>
      <c r="AB57" s="171" t="s">
        <v>50</v>
      </c>
      <c r="AC57" s="172"/>
      <c r="AD57" s="187"/>
      <c r="AE57" s="371" t="s">
        <v>39</v>
      </c>
      <c r="AF57" s="172"/>
      <c r="AG57" s="172"/>
      <c r="AH57" s="171" t="s">
        <v>50</v>
      </c>
      <c r="AI57" s="172"/>
      <c r="AJ57" s="187"/>
      <c r="AK57" s="371" t="s">
        <v>40</v>
      </c>
      <c r="AL57" s="172"/>
      <c r="AM57" s="172"/>
      <c r="AN57" s="171" t="s">
        <v>50</v>
      </c>
      <c r="AO57" s="172"/>
      <c r="AP57" s="187"/>
      <c r="AQ57" s="371" t="s">
        <v>41</v>
      </c>
      <c r="AR57" s="172"/>
      <c r="AS57" s="172"/>
      <c r="AT57" s="171" t="str">
        <f>IF(ISBLANK($E$12),"N/A",IF(LEN($M$12)&gt;15,"N/A",IF(VALUE(MID($E$12,3,2))&lt;17,"N/A",IF(MID($M$12,4,3)&lt;="060","N/A",""))))</f>
        <v>N/A</v>
      </c>
      <c r="AU57" s="172"/>
      <c r="AV57" s="187"/>
      <c r="AW57" s="371" t="s">
        <v>42</v>
      </c>
      <c r="AX57" s="172"/>
      <c r="AY57" s="172"/>
      <c r="AZ57" s="171" t="str">
        <f>IF(ISBLANK($E$13),"N/A",IF(VALUE(MID($E$13,3,2))&lt;17,"N/A",IF(MID($M$12,4,3)&lt;="060","N/A","")))</f>
        <v>N/A</v>
      </c>
      <c r="BA57" s="172"/>
      <c r="BB57" s="187"/>
      <c r="BC57" s="371" t="s">
        <v>43</v>
      </c>
      <c r="BD57" s="172"/>
      <c r="BE57" s="172"/>
      <c r="BF57" s="171" t="str">
        <f>IF(ISBLANK($E$14),"N/A",IF(VALUE(MID($E$14,3,2))&lt;17,"N/A",IF(MID($M$14,4,3)&lt;="060","N/A","")))</f>
        <v>N/A</v>
      </c>
      <c r="BG57" s="172"/>
      <c r="BH57" s="187"/>
      <c r="BI57" s="371" t="s">
        <v>44</v>
      </c>
      <c r="BJ57" s="172"/>
      <c r="BK57" s="172"/>
      <c r="BL57" s="171" t="str">
        <f>IF(ISBLANK($E$15),"N/A",IF(VALUE(MID($E$15,3,2))&lt;17,"N/A",IF(MID($M$15,4,3)&lt;="060","N/A","")))</f>
        <v>N/A</v>
      </c>
      <c r="BM57" s="172"/>
      <c r="BN57" s="173"/>
      <c r="BO57" s="46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</row>
    <row r="58" spans="1:92" ht="24.75" customHeight="1">
      <c r="A58" s="1"/>
      <c r="B58" s="378" t="s">
        <v>87</v>
      </c>
      <c r="C58" s="211"/>
      <c r="D58" s="211"/>
      <c r="E58" s="211"/>
      <c r="F58" s="211"/>
      <c r="G58" s="211"/>
      <c r="H58" s="211"/>
      <c r="I58" s="211"/>
      <c r="J58" s="211"/>
      <c r="K58" s="211"/>
      <c r="L58" s="211"/>
      <c r="M58" s="211"/>
      <c r="N58" s="211"/>
      <c r="O58" s="211"/>
      <c r="P58" s="211"/>
      <c r="Q58" s="211"/>
      <c r="R58" s="211"/>
      <c r="S58" s="211"/>
      <c r="T58" s="211"/>
      <c r="U58" s="211"/>
      <c r="V58" s="211"/>
      <c r="W58" s="211"/>
      <c r="X58" s="211"/>
      <c r="Y58" s="211"/>
      <c r="Z58" s="211"/>
      <c r="AA58" s="211"/>
      <c r="AB58" s="211"/>
      <c r="AC58" s="211"/>
      <c r="AD58" s="211"/>
      <c r="AE58" s="211"/>
      <c r="AF58" s="211"/>
      <c r="AG58" s="211"/>
      <c r="AH58" s="211"/>
      <c r="AI58" s="211"/>
      <c r="AJ58" s="211"/>
      <c r="AK58" s="211"/>
      <c r="AL58" s="211"/>
      <c r="AM58" s="211"/>
      <c r="AN58" s="211"/>
      <c r="AO58" s="211"/>
      <c r="AP58" s="211"/>
      <c r="AQ58" s="211"/>
      <c r="AR58" s="211"/>
      <c r="AS58" s="211"/>
      <c r="AT58" s="211"/>
      <c r="AU58" s="211"/>
      <c r="AV58" s="211"/>
      <c r="AW58" s="211"/>
      <c r="AX58" s="211"/>
      <c r="AY58" s="211"/>
      <c r="AZ58" s="211"/>
      <c r="BA58" s="211"/>
      <c r="BB58" s="211"/>
      <c r="BC58" s="211"/>
      <c r="BD58" s="211"/>
      <c r="BE58" s="211"/>
      <c r="BF58" s="211"/>
      <c r="BG58" s="211"/>
      <c r="BH58" s="211"/>
      <c r="BI58" s="211"/>
      <c r="BJ58" s="211"/>
      <c r="BK58" s="211"/>
      <c r="BL58" s="211"/>
      <c r="BM58" s="211"/>
      <c r="BN58" s="211"/>
      <c r="BO58" s="289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</row>
    <row r="59" spans="1:92" ht="24.75" customHeight="1">
      <c r="A59" s="1"/>
      <c r="B59" s="180" t="s">
        <v>88</v>
      </c>
      <c r="C59" s="181"/>
      <c r="D59" s="181"/>
      <c r="E59" s="181"/>
      <c r="F59" s="181"/>
      <c r="G59" s="181"/>
      <c r="H59" s="181"/>
      <c r="I59" s="181"/>
      <c r="J59" s="181"/>
      <c r="K59" s="181"/>
      <c r="L59" s="181"/>
      <c r="M59" s="181"/>
      <c r="N59" s="181"/>
      <c r="O59" s="181"/>
      <c r="P59" s="181"/>
      <c r="Q59" s="181"/>
      <c r="R59" s="181"/>
      <c r="S59" s="181"/>
      <c r="T59" s="181"/>
      <c r="U59" s="181"/>
      <c r="V59" s="181"/>
      <c r="W59" s="181"/>
      <c r="X59" s="181"/>
      <c r="Y59" s="181"/>
      <c r="Z59" s="181"/>
      <c r="AA59" s="181"/>
      <c r="AB59" s="181"/>
      <c r="AC59" s="181"/>
      <c r="AD59" s="181"/>
      <c r="AE59" s="181"/>
      <c r="AF59" s="181"/>
      <c r="AG59" s="181"/>
      <c r="AH59" s="181"/>
      <c r="AI59" s="181"/>
      <c r="AJ59" s="181"/>
      <c r="AK59" s="181"/>
      <c r="AL59" s="181"/>
      <c r="AM59" s="181"/>
      <c r="AN59" s="181"/>
      <c r="AO59" s="181"/>
      <c r="AP59" s="181"/>
      <c r="AQ59" s="181"/>
      <c r="AR59" s="181"/>
      <c r="AS59" s="181"/>
      <c r="AT59" s="181"/>
      <c r="AU59" s="181"/>
      <c r="AV59" s="181"/>
      <c r="AW59" s="181"/>
      <c r="AX59" s="181"/>
      <c r="AY59" s="181"/>
      <c r="AZ59" s="181"/>
      <c r="BA59" s="181"/>
      <c r="BB59" s="181"/>
      <c r="BC59" s="181"/>
      <c r="BD59" s="181"/>
      <c r="BE59" s="181"/>
      <c r="BF59" s="181"/>
      <c r="BG59" s="181"/>
      <c r="BH59" s="181"/>
      <c r="BI59" s="181"/>
      <c r="BJ59" s="181"/>
      <c r="BK59" s="181"/>
      <c r="BL59" s="181"/>
      <c r="BM59" s="181"/>
      <c r="BN59" s="181"/>
      <c r="BO59" s="182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</row>
    <row r="60" spans="1:92" ht="24.75" customHeight="1">
      <c r="A60" s="1"/>
      <c r="B60" s="180" t="s">
        <v>89</v>
      </c>
      <c r="C60" s="181"/>
      <c r="D60" s="181"/>
      <c r="E60" s="181"/>
      <c r="F60" s="181"/>
      <c r="G60" s="181"/>
      <c r="H60" s="181"/>
      <c r="I60" s="181"/>
      <c r="J60" s="181"/>
      <c r="K60" s="181"/>
      <c r="L60" s="181"/>
      <c r="M60" s="181"/>
      <c r="N60" s="181"/>
      <c r="O60" s="181"/>
      <c r="P60" s="181"/>
      <c r="Q60" s="181"/>
      <c r="R60" s="181"/>
      <c r="S60" s="181"/>
      <c r="T60" s="181"/>
      <c r="U60" s="181"/>
      <c r="V60" s="181"/>
      <c r="W60" s="181"/>
      <c r="X60" s="181"/>
      <c r="Y60" s="181"/>
      <c r="Z60" s="181"/>
      <c r="AA60" s="181"/>
      <c r="AB60" s="181"/>
      <c r="AC60" s="181"/>
      <c r="AD60" s="181"/>
      <c r="AE60" s="181"/>
      <c r="AF60" s="181"/>
      <c r="AG60" s="181"/>
      <c r="AH60" s="181"/>
      <c r="AI60" s="181"/>
      <c r="AJ60" s="181"/>
      <c r="AK60" s="181"/>
      <c r="AL60" s="181"/>
      <c r="AM60" s="181"/>
      <c r="AN60" s="181"/>
      <c r="AO60" s="181"/>
      <c r="AP60" s="181"/>
      <c r="AQ60" s="181"/>
      <c r="AR60" s="181"/>
      <c r="AS60" s="181"/>
      <c r="AT60" s="181"/>
      <c r="AU60" s="181"/>
      <c r="AV60" s="181"/>
      <c r="AW60" s="181"/>
      <c r="AX60" s="181"/>
      <c r="AY60" s="181"/>
      <c r="AZ60" s="181"/>
      <c r="BA60" s="181"/>
      <c r="BB60" s="181"/>
      <c r="BC60" s="181"/>
      <c r="BD60" s="181"/>
      <c r="BE60" s="181"/>
      <c r="BF60" s="181"/>
      <c r="BG60" s="181"/>
      <c r="BH60" s="181"/>
      <c r="BI60" s="181"/>
      <c r="BJ60" s="181"/>
      <c r="BK60" s="181"/>
      <c r="BL60" s="181"/>
      <c r="BM60" s="181"/>
      <c r="BN60" s="181"/>
      <c r="BO60" s="182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</row>
    <row r="61" spans="1:92" ht="24.75" customHeight="1">
      <c r="A61" s="1"/>
      <c r="B61" s="180"/>
      <c r="C61" s="181"/>
      <c r="D61" s="181"/>
      <c r="E61" s="181"/>
      <c r="F61" s="181"/>
      <c r="G61" s="181"/>
      <c r="H61" s="181"/>
      <c r="I61" s="181"/>
      <c r="J61" s="181"/>
      <c r="K61" s="181"/>
      <c r="L61" s="181"/>
      <c r="M61" s="181"/>
      <c r="N61" s="181"/>
      <c r="O61" s="181"/>
      <c r="P61" s="181"/>
      <c r="Q61" s="181"/>
      <c r="R61" s="181"/>
      <c r="S61" s="181"/>
      <c r="T61" s="181"/>
      <c r="U61" s="181"/>
      <c r="V61" s="181"/>
      <c r="W61" s="181"/>
      <c r="X61" s="181"/>
      <c r="Y61" s="181"/>
      <c r="Z61" s="181"/>
      <c r="AA61" s="181"/>
      <c r="AB61" s="181"/>
      <c r="AC61" s="181"/>
      <c r="AD61" s="181"/>
      <c r="AE61" s="181"/>
      <c r="AF61" s="181"/>
      <c r="AG61" s="181"/>
      <c r="AH61" s="181"/>
      <c r="AI61" s="181"/>
      <c r="AJ61" s="181"/>
      <c r="AK61" s="181"/>
      <c r="AL61" s="181"/>
      <c r="AM61" s="181"/>
      <c r="AN61" s="181"/>
      <c r="AO61" s="181"/>
      <c r="AP61" s="181"/>
      <c r="AQ61" s="181"/>
      <c r="AR61" s="181"/>
      <c r="AS61" s="181"/>
      <c r="AT61" s="181"/>
      <c r="AU61" s="181"/>
      <c r="AV61" s="181"/>
      <c r="AW61" s="181"/>
      <c r="AX61" s="181"/>
      <c r="AY61" s="181"/>
      <c r="AZ61" s="181"/>
      <c r="BA61" s="181"/>
      <c r="BB61" s="181"/>
      <c r="BC61" s="181"/>
      <c r="BD61" s="181"/>
      <c r="BE61" s="181"/>
      <c r="BF61" s="181"/>
      <c r="BG61" s="181"/>
      <c r="BH61" s="181"/>
      <c r="BI61" s="181"/>
      <c r="BJ61" s="181"/>
      <c r="BK61" s="181"/>
      <c r="BL61" s="181"/>
      <c r="BM61" s="181"/>
      <c r="BN61" s="181"/>
      <c r="BO61" s="182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</row>
    <row r="62" spans="1:92" ht="24.75" customHeight="1">
      <c r="A62" s="1"/>
      <c r="B62" s="180"/>
      <c r="C62" s="181"/>
      <c r="D62" s="181"/>
      <c r="E62" s="181"/>
      <c r="F62" s="181"/>
      <c r="G62" s="181"/>
      <c r="H62" s="181"/>
      <c r="I62" s="181"/>
      <c r="J62" s="181"/>
      <c r="K62" s="181"/>
      <c r="L62" s="181"/>
      <c r="M62" s="181"/>
      <c r="N62" s="181"/>
      <c r="O62" s="181"/>
      <c r="P62" s="181"/>
      <c r="Q62" s="181"/>
      <c r="R62" s="181"/>
      <c r="S62" s="181"/>
      <c r="T62" s="181"/>
      <c r="U62" s="181"/>
      <c r="V62" s="181"/>
      <c r="W62" s="181"/>
      <c r="X62" s="181"/>
      <c r="Y62" s="181"/>
      <c r="Z62" s="181"/>
      <c r="AA62" s="181"/>
      <c r="AB62" s="181"/>
      <c r="AC62" s="181"/>
      <c r="AD62" s="181"/>
      <c r="AE62" s="181"/>
      <c r="AF62" s="181"/>
      <c r="AG62" s="181"/>
      <c r="AH62" s="181"/>
      <c r="AI62" s="181"/>
      <c r="AJ62" s="181"/>
      <c r="AK62" s="181"/>
      <c r="AL62" s="181"/>
      <c r="AM62" s="181"/>
      <c r="AN62" s="181"/>
      <c r="AO62" s="181"/>
      <c r="AP62" s="181"/>
      <c r="AQ62" s="181"/>
      <c r="AR62" s="181"/>
      <c r="AS62" s="181"/>
      <c r="AT62" s="181"/>
      <c r="AU62" s="181"/>
      <c r="AV62" s="181"/>
      <c r="AW62" s="181"/>
      <c r="AX62" s="181"/>
      <c r="AY62" s="181"/>
      <c r="AZ62" s="181"/>
      <c r="BA62" s="181"/>
      <c r="BB62" s="181"/>
      <c r="BC62" s="181"/>
      <c r="BD62" s="181"/>
      <c r="BE62" s="181"/>
      <c r="BF62" s="181"/>
      <c r="BG62" s="181"/>
      <c r="BH62" s="181"/>
      <c r="BI62" s="181"/>
      <c r="BJ62" s="181"/>
      <c r="BK62" s="181"/>
      <c r="BL62" s="181"/>
      <c r="BM62" s="181"/>
      <c r="BN62" s="181"/>
      <c r="BO62" s="182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</row>
    <row r="63" spans="1:92" ht="24.75" customHeight="1">
      <c r="A63" s="1"/>
      <c r="B63" s="183"/>
      <c r="C63" s="184"/>
      <c r="D63" s="184"/>
      <c r="E63" s="184"/>
      <c r="F63" s="184"/>
      <c r="G63" s="184"/>
      <c r="H63" s="184"/>
      <c r="I63" s="184"/>
      <c r="J63" s="184"/>
      <c r="K63" s="184"/>
      <c r="L63" s="184"/>
      <c r="M63" s="184"/>
      <c r="N63" s="184"/>
      <c r="O63" s="184"/>
      <c r="P63" s="184"/>
      <c r="Q63" s="184"/>
      <c r="R63" s="184"/>
      <c r="S63" s="184"/>
      <c r="T63" s="184"/>
      <c r="U63" s="184"/>
      <c r="V63" s="184"/>
      <c r="W63" s="184"/>
      <c r="X63" s="184"/>
      <c r="Y63" s="184"/>
      <c r="Z63" s="184"/>
      <c r="AA63" s="184"/>
      <c r="AB63" s="184"/>
      <c r="AC63" s="184"/>
      <c r="AD63" s="184"/>
      <c r="AE63" s="184"/>
      <c r="AF63" s="184"/>
      <c r="AG63" s="184"/>
      <c r="AH63" s="184"/>
      <c r="AI63" s="184"/>
      <c r="AJ63" s="184"/>
      <c r="AK63" s="184"/>
      <c r="AL63" s="184"/>
      <c r="AM63" s="184"/>
      <c r="AN63" s="184"/>
      <c r="AO63" s="184"/>
      <c r="AP63" s="184"/>
      <c r="AQ63" s="184"/>
      <c r="AR63" s="184"/>
      <c r="AS63" s="184"/>
      <c r="AT63" s="184"/>
      <c r="AU63" s="184"/>
      <c r="AV63" s="184"/>
      <c r="AW63" s="184"/>
      <c r="AX63" s="184"/>
      <c r="AY63" s="184"/>
      <c r="AZ63" s="184"/>
      <c r="BA63" s="184"/>
      <c r="BB63" s="184"/>
      <c r="BC63" s="184"/>
      <c r="BD63" s="184"/>
      <c r="BE63" s="184"/>
      <c r="BF63" s="184"/>
      <c r="BG63" s="184"/>
      <c r="BH63" s="184"/>
      <c r="BI63" s="184"/>
      <c r="BJ63" s="184"/>
      <c r="BK63" s="184"/>
      <c r="BL63" s="184"/>
      <c r="BM63" s="184"/>
      <c r="BN63" s="184"/>
      <c r="BO63" s="185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</row>
    <row r="64" spans="1:92" ht="24.75" customHeight="1">
      <c r="A64" s="1"/>
      <c r="B64" s="199" t="s">
        <v>90</v>
      </c>
      <c r="C64" s="200"/>
      <c r="D64" s="200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</row>
    <row r="65" spans="1:92" ht="24.75" customHeight="1">
      <c r="A65" s="1"/>
      <c r="B65" s="195"/>
      <c r="C65" s="173"/>
      <c r="D65" s="190" t="s">
        <v>49</v>
      </c>
      <c r="E65" s="172"/>
      <c r="F65" s="172"/>
      <c r="G65" s="172"/>
      <c r="H65" s="172"/>
      <c r="I65" s="172"/>
      <c r="J65" s="172"/>
      <c r="K65" s="172"/>
      <c r="L65" s="172"/>
      <c r="M65" s="172"/>
      <c r="N65" s="172"/>
      <c r="O65" s="173"/>
      <c r="P65" s="203"/>
      <c r="Q65" s="172"/>
      <c r="R65" s="173"/>
      <c r="S65" s="193" t="s">
        <v>37</v>
      </c>
      <c r="T65" s="172"/>
      <c r="U65" s="187"/>
      <c r="V65" s="171" t="s">
        <v>50</v>
      </c>
      <c r="W65" s="172"/>
      <c r="X65" s="187"/>
      <c r="Y65" s="188" t="s">
        <v>38</v>
      </c>
      <c r="Z65" s="172"/>
      <c r="AA65" s="187"/>
      <c r="AB65" s="171" t="s">
        <v>50</v>
      </c>
      <c r="AC65" s="172"/>
      <c r="AD65" s="187"/>
      <c r="AE65" s="188" t="s">
        <v>39</v>
      </c>
      <c r="AF65" s="172"/>
      <c r="AG65" s="187"/>
      <c r="AH65" s="171" t="s">
        <v>50</v>
      </c>
      <c r="AI65" s="172"/>
      <c r="AJ65" s="187"/>
      <c r="AK65" s="188" t="s">
        <v>40</v>
      </c>
      <c r="AL65" s="172"/>
      <c r="AM65" s="187"/>
      <c r="AN65" s="171" t="s">
        <v>50</v>
      </c>
      <c r="AO65" s="172"/>
      <c r="AP65" s="187"/>
      <c r="AQ65" s="188" t="s">
        <v>41</v>
      </c>
      <c r="AR65" s="172"/>
      <c r="AS65" s="187"/>
      <c r="AT65" s="171" t="str">
        <f>IF(ISBLANK($E$12),"N/A",IF(MID($M$12,4,3)&lt;="060","N/A",""))</f>
        <v>N/A</v>
      </c>
      <c r="AU65" s="172"/>
      <c r="AV65" s="187"/>
      <c r="AW65" s="188" t="s">
        <v>42</v>
      </c>
      <c r="AX65" s="172"/>
      <c r="AY65" s="187"/>
      <c r="AZ65" s="171" t="str">
        <f>IF(ISBLANK($E$13),"N/A","")</f>
        <v>N/A</v>
      </c>
      <c r="BA65" s="172"/>
      <c r="BB65" s="187"/>
      <c r="BC65" s="188" t="s">
        <v>43</v>
      </c>
      <c r="BD65" s="172"/>
      <c r="BE65" s="187"/>
      <c r="BF65" s="171" t="str">
        <f>IF(ISBLANK($E$14),"N/A","")</f>
        <v>N/A</v>
      </c>
      <c r="BG65" s="172"/>
      <c r="BH65" s="187"/>
      <c r="BI65" s="188" t="s">
        <v>44</v>
      </c>
      <c r="BJ65" s="172"/>
      <c r="BK65" s="172"/>
      <c r="BL65" s="171" t="str">
        <f>IF(ISBLANK($E$15),"N/A","")</f>
        <v>N/A</v>
      </c>
      <c r="BM65" s="172"/>
      <c r="BN65" s="173"/>
      <c r="BO65" s="41"/>
      <c r="BP65" s="38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</row>
    <row r="66" spans="1:92" ht="24.75" customHeight="1">
      <c r="A66" s="1"/>
      <c r="B66" s="174" t="s">
        <v>91</v>
      </c>
      <c r="C66" s="175"/>
      <c r="D66" s="175"/>
      <c r="E66" s="175"/>
      <c r="F66" s="175"/>
      <c r="G66" s="175"/>
      <c r="H66" s="175"/>
      <c r="I66" s="175"/>
      <c r="J66" s="175"/>
      <c r="K66" s="175"/>
      <c r="L66" s="175"/>
      <c r="M66" s="175"/>
      <c r="N66" s="175"/>
      <c r="O66" s="175"/>
      <c r="P66" s="175"/>
      <c r="Q66" s="175"/>
      <c r="R66" s="175"/>
      <c r="S66" s="175"/>
      <c r="T66" s="175"/>
      <c r="U66" s="175"/>
      <c r="V66" s="175"/>
      <c r="W66" s="175"/>
      <c r="X66" s="175"/>
      <c r="Y66" s="175"/>
      <c r="Z66" s="175"/>
      <c r="AA66" s="175"/>
      <c r="AB66" s="175"/>
      <c r="AC66" s="175"/>
      <c r="AD66" s="175"/>
      <c r="AE66" s="175"/>
      <c r="AF66" s="175"/>
      <c r="AG66" s="175"/>
      <c r="AH66" s="175"/>
      <c r="AI66" s="175"/>
      <c r="AJ66" s="175"/>
      <c r="AK66" s="175"/>
      <c r="AL66" s="175"/>
      <c r="AM66" s="175"/>
      <c r="AN66" s="175"/>
      <c r="AO66" s="175"/>
      <c r="AP66" s="175"/>
      <c r="AQ66" s="175"/>
      <c r="AR66" s="175"/>
      <c r="AS66" s="175"/>
      <c r="AT66" s="175"/>
      <c r="AU66" s="175"/>
      <c r="AV66" s="175"/>
      <c r="AW66" s="175"/>
      <c r="AX66" s="175"/>
      <c r="AY66" s="175"/>
      <c r="AZ66" s="175"/>
      <c r="BA66" s="175"/>
      <c r="BB66" s="175"/>
      <c r="BC66" s="175"/>
      <c r="BD66" s="175"/>
      <c r="BE66" s="175"/>
      <c r="BF66" s="175"/>
      <c r="BG66" s="175"/>
      <c r="BH66" s="175"/>
      <c r="BI66" s="175"/>
      <c r="BJ66" s="175"/>
      <c r="BK66" s="175"/>
      <c r="BL66" s="175"/>
      <c r="BM66" s="175"/>
      <c r="BN66" s="175"/>
      <c r="BO66" s="176"/>
      <c r="BP66" s="38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</row>
    <row r="67" spans="1:92" ht="24.75" customHeight="1">
      <c r="A67" s="1"/>
      <c r="B67" s="195"/>
      <c r="C67" s="172"/>
      <c r="D67" s="376" t="s">
        <v>49</v>
      </c>
      <c r="E67" s="172"/>
      <c r="F67" s="172"/>
      <c r="G67" s="172"/>
      <c r="H67" s="172"/>
      <c r="I67" s="172"/>
      <c r="J67" s="172"/>
      <c r="K67" s="172"/>
      <c r="L67" s="172"/>
      <c r="M67" s="172"/>
      <c r="N67" s="172"/>
      <c r="O67" s="377"/>
      <c r="P67" s="192"/>
      <c r="Q67" s="172"/>
      <c r="R67" s="173"/>
      <c r="S67" s="193" t="s">
        <v>37</v>
      </c>
      <c r="T67" s="172"/>
      <c r="U67" s="187"/>
      <c r="V67" s="171" t="s">
        <v>50</v>
      </c>
      <c r="W67" s="172"/>
      <c r="X67" s="187"/>
      <c r="Y67" s="188" t="s">
        <v>38</v>
      </c>
      <c r="Z67" s="172"/>
      <c r="AA67" s="187"/>
      <c r="AB67" s="171" t="s">
        <v>50</v>
      </c>
      <c r="AC67" s="172"/>
      <c r="AD67" s="187"/>
      <c r="AE67" s="188" t="s">
        <v>39</v>
      </c>
      <c r="AF67" s="172"/>
      <c r="AG67" s="187"/>
      <c r="AH67" s="171" t="s">
        <v>50</v>
      </c>
      <c r="AI67" s="172"/>
      <c r="AJ67" s="187"/>
      <c r="AK67" s="188" t="s">
        <v>40</v>
      </c>
      <c r="AL67" s="172"/>
      <c r="AM67" s="187"/>
      <c r="AN67" s="171" t="s">
        <v>50</v>
      </c>
      <c r="AO67" s="172"/>
      <c r="AP67" s="187"/>
      <c r="AQ67" s="188" t="s">
        <v>41</v>
      </c>
      <c r="AR67" s="172"/>
      <c r="AS67" s="187"/>
      <c r="AT67" s="171" t="str">
        <f>IF(ISBLANK($E$12),"N/A",IF(MID($M$12,4,3)&lt;="060","N/A",""))</f>
        <v>N/A</v>
      </c>
      <c r="AU67" s="172"/>
      <c r="AV67" s="187"/>
      <c r="AW67" s="188" t="s">
        <v>42</v>
      </c>
      <c r="AX67" s="172"/>
      <c r="AY67" s="187"/>
      <c r="AZ67" s="171" t="str">
        <f>IF(ISBLANK($E$13),"N/A","")</f>
        <v>N/A</v>
      </c>
      <c r="BA67" s="172"/>
      <c r="BB67" s="187"/>
      <c r="BC67" s="188" t="s">
        <v>43</v>
      </c>
      <c r="BD67" s="172"/>
      <c r="BE67" s="187"/>
      <c r="BF67" s="171" t="str">
        <f>IF(ISBLANK($E$14),"N/A","")</f>
        <v>N/A</v>
      </c>
      <c r="BG67" s="172"/>
      <c r="BH67" s="187"/>
      <c r="BI67" s="188" t="s">
        <v>44</v>
      </c>
      <c r="BJ67" s="172"/>
      <c r="BK67" s="172"/>
      <c r="BL67" s="171" t="str">
        <f>IF(ISBLANK($E$15),"N/A","")</f>
        <v>N/A</v>
      </c>
      <c r="BM67" s="172"/>
      <c r="BN67" s="173"/>
      <c r="BO67" s="47"/>
      <c r="BP67" s="38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</row>
    <row r="68" spans="1:92" ht="24.75" customHeight="1">
      <c r="A68" s="1"/>
      <c r="B68" s="186" t="s">
        <v>92</v>
      </c>
      <c r="C68" s="175"/>
      <c r="D68" s="175"/>
      <c r="E68" s="175"/>
      <c r="F68" s="175"/>
      <c r="G68" s="175"/>
      <c r="H68" s="175"/>
      <c r="I68" s="175"/>
      <c r="J68" s="175"/>
      <c r="K68" s="175"/>
      <c r="L68" s="175"/>
      <c r="M68" s="175"/>
      <c r="N68" s="175"/>
      <c r="O68" s="175"/>
      <c r="P68" s="175"/>
      <c r="Q68" s="175"/>
      <c r="R68" s="175"/>
      <c r="S68" s="175"/>
      <c r="T68" s="175"/>
      <c r="U68" s="175"/>
      <c r="V68" s="175"/>
      <c r="W68" s="175"/>
      <c r="X68" s="175"/>
      <c r="Y68" s="175"/>
      <c r="Z68" s="175"/>
      <c r="AA68" s="175"/>
      <c r="AB68" s="175"/>
      <c r="AC68" s="175"/>
      <c r="AD68" s="175"/>
      <c r="AE68" s="175"/>
      <c r="AF68" s="175"/>
      <c r="AG68" s="175"/>
      <c r="AH68" s="175"/>
      <c r="AI68" s="175"/>
      <c r="AJ68" s="175"/>
      <c r="AK68" s="175"/>
      <c r="AL68" s="175"/>
      <c r="AM68" s="175"/>
      <c r="AN68" s="175"/>
      <c r="AO68" s="175"/>
      <c r="AP68" s="175"/>
      <c r="AQ68" s="175"/>
      <c r="AR68" s="175"/>
      <c r="AS68" s="175"/>
      <c r="AT68" s="175"/>
      <c r="AU68" s="175"/>
      <c r="AV68" s="175"/>
      <c r="AW68" s="175"/>
      <c r="AX68" s="175"/>
      <c r="AY68" s="175"/>
      <c r="AZ68" s="175"/>
      <c r="BA68" s="175"/>
      <c r="BB68" s="175"/>
      <c r="BC68" s="175"/>
      <c r="BD68" s="175"/>
      <c r="BE68" s="175"/>
      <c r="BF68" s="175"/>
      <c r="BG68" s="175"/>
      <c r="BH68" s="175"/>
      <c r="BI68" s="175"/>
      <c r="BJ68" s="175"/>
      <c r="BK68" s="175"/>
      <c r="BL68" s="175"/>
      <c r="BM68" s="175"/>
      <c r="BN68" s="175"/>
      <c r="BO68" s="176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</row>
    <row r="69" spans="1:92" ht="24.75" customHeight="1">
      <c r="A69" s="1"/>
      <c r="B69" s="191"/>
      <c r="C69" s="173"/>
      <c r="D69" s="374" t="s">
        <v>55</v>
      </c>
      <c r="E69" s="172"/>
      <c r="F69" s="172"/>
      <c r="G69" s="172"/>
      <c r="H69" s="172"/>
      <c r="I69" s="172"/>
      <c r="J69" s="172"/>
      <c r="K69" s="172"/>
      <c r="L69" s="172"/>
      <c r="M69" s="172"/>
      <c r="N69" s="172"/>
      <c r="O69" s="173"/>
      <c r="P69" s="203"/>
      <c r="Q69" s="172"/>
      <c r="R69" s="173"/>
      <c r="S69" s="375" t="s">
        <v>37</v>
      </c>
      <c r="T69" s="300"/>
      <c r="U69" s="323"/>
      <c r="V69" s="171" t="s">
        <v>93</v>
      </c>
      <c r="W69" s="172"/>
      <c r="X69" s="187"/>
      <c r="Y69" s="437" t="s">
        <v>38</v>
      </c>
      <c r="Z69" s="300"/>
      <c r="AA69" s="323"/>
      <c r="AB69" s="171" t="s">
        <v>94</v>
      </c>
      <c r="AC69" s="172"/>
      <c r="AD69" s="187"/>
      <c r="AE69" s="437" t="s">
        <v>39</v>
      </c>
      <c r="AF69" s="300"/>
      <c r="AG69" s="323"/>
      <c r="AH69" s="171" t="s">
        <v>95</v>
      </c>
      <c r="AI69" s="172"/>
      <c r="AJ69" s="187"/>
      <c r="AK69" s="437" t="s">
        <v>40</v>
      </c>
      <c r="AL69" s="300"/>
      <c r="AM69" s="323"/>
      <c r="AN69" s="171" t="s">
        <v>96</v>
      </c>
      <c r="AO69" s="172"/>
      <c r="AP69" s="187"/>
      <c r="AQ69" s="188" t="s">
        <v>41</v>
      </c>
      <c r="AR69" s="172"/>
      <c r="AS69" s="187"/>
      <c r="AT69" s="171" t="str">
        <f>IF(ISBLANK($E$12),"N/A",IF(MID($M$12,4,3)&lt;="060","N/A",""))</f>
        <v>N/A</v>
      </c>
      <c r="AU69" s="172"/>
      <c r="AV69" s="187"/>
      <c r="AW69" s="188" t="s">
        <v>42</v>
      </c>
      <c r="AX69" s="172"/>
      <c r="AY69" s="187"/>
      <c r="AZ69" s="171" t="str">
        <f>IF(ISBLANK($E$13),"N/A","")</f>
        <v>N/A</v>
      </c>
      <c r="BA69" s="172"/>
      <c r="BB69" s="187"/>
      <c r="BC69" s="188" t="s">
        <v>43</v>
      </c>
      <c r="BD69" s="172"/>
      <c r="BE69" s="187"/>
      <c r="BF69" s="171" t="str">
        <f>IF(ISBLANK($E$14),"N/A","")</f>
        <v>N/A</v>
      </c>
      <c r="BG69" s="172"/>
      <c r="BH69" s="187"/>
      <c r="BI69" s="188" t="s">
        <v>44</v>
      </c>
      <c r="BJ69" s="172"/>
      <c r="BK69" s="172"/>
      <c r="BL69" s="171" t="str">
        <f>IF(ISBLANK($E$15),"N/A","")</f>
        <v>N/A</v>
      </c>
      <c r="BM69" s="172"/>
      <c r="BN69" s="173"/>
      <c r="BO69" s="11"/>
      <c r="BP69" s="1"/>
      <c r="BQ69" s="36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</row>
    <row r="70" spans="1:92" ht="24.75" customHeight="1">
      <c r="A70" s="1"/>
      <c r="B70" s="444" t="s">
        <v>97</v>
      </c>
      <c r="C70" s="300"/>
      <c r="D70" s="300"/>
      <c r="E70" s="300"/>
      <c r="F70" s="300"/>
      <c r="G70" s="300"/>
      <c r="H70" s="300"/>
      <c r="I70" s="300"/>
      <c r="J70" s="300"/>
      <c r="K70" s="300"/>
      <c r="L70" s="300"/>
      <c r="M70" s="300"/>
      <c r="N70" s="300"/>
      <c r="O70" s="300"/>
      <c r="P70" s="300"/>
      <c r="Q70" s="300"/>
      <c r="R70" s="300"/>
      <c r="S70" s="300"/>
      <c r="T70" s="300"/>
      <c r="U70" s="300"/>
      <c r="V70" s="300"/>
      <c r="W70" s="300"/>
      <c r="X70" s="300"/>
      <c r="Y70" s="300"/>
      <c r="Z70" s="300"/>
      <c r="AA70" s="300"/>
      <c r="AB70" s="300"/>
      <c r="AC70" s="300"/>
      <c r="AD70" s="300"/>
      <c r="AE70" s="300"/>
      <c r="AF70" s="300"/>
      <c r="AG70" s="300"/>
      <c r="AH70" s="300"/>
      <c r="AI70" s="300"/>
      <c r="AJ70" s="300"/>
      <c r="AK70" s="300"/>
      <c r="AL70" s="300"/>
      <c r="AM70" s="300"/>
      <c r="AN70" s="300"/>
      <c r="AO70" s="300"/>
      <c r="AP70" s="300"/>
      <c r="AQ70" s="300"/>
      <c r="AR70" s="300"/>
      <c r="AS70" s="300"/>
      <c r="AT70" s="300"/>
      <c r="AU70" s="300"/>
      <c r="AV70" s="300"/>
      <c r="AW70" s="300"/>
      <c r="AX70" s="300"/>
      <c r="AY70" s="300"/>
      <c r="AZ70" s="300"/>
      <c r="BA70" s="300"/>
      <c r="BB70" s="300"/>
      <c r="BC70" s="300"/>
      <c r="BD70" s="300"/>
      <c r="BE70" s="300"/>
      <c r="BF70" s="300"/>
      <c r="BG70" s="300"/>
      <c r="BH70" s="300"/>
      <c r="BI70" s="300"/>
      <c r="BJ70" s="300"/>
      <c r="BK70" s="300"/>
      <c r="BL70" s="300"/>
      <c r="BM70" s="300"/>
      <c r="BN70" s="300"/>
      <c r="BO70" s="1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</row>
    <row r="71" spans="1:92" ht="24.75" customHeight="1">
      <c r="A71" s="1"/>
      <c r="B71" s="195"/>
      <c r="C71" s="173"/>
      <c r="D71" s="190" t="s">
        <v>49</v>
      </c>
      <c r="E71" s="172"/>
      <c r="F71" s="172"/>
      <c r="G71" s="172"/>
      <c r="H71" s="172"/>
      <c r="I71" s="172"/>
      <c r="J71" s="172"/>
      <c r="K71" s="172"/>
      <c r="L71" s="172"/>
      <c r="M71" s="172"/>
      <c r="N71" s="172"/>
      <c r="O71" s="173"/>
      <c r="P71" s="203"/>
      <c r="Q71" s="172"/>
      <c r="R71" s="173"/>
      <c r="S71" s="193" t="s">
        <v>37</v>
      </c>
      <c r="T71" s="172"/>
      <c r="U71" s="187"/>
      <c r="V71" s="171" t="s">
        <v>50</v>
      </c>
      <c r="W71" s="172"/>
      <c r="X71" s="187"/>
      <c r="Y71" s="188" t="s">
        <v>38</v>
      </c>
      <c r="Z71" s="172"/>
      <c r="AA71" s="187"/>
      <c r="AB71" s="171" t="s">
        <v>50</v>
      </c>
      <c r="AC71" s="172"/>
      <c r="AD71" s="187"/>
      <c r="AE71" s="188" t="s">
        <v>39</v>
      </c>
      <c r="AF71" s="172"/>
      <c r="AG71" s="187"/>
      <c r="AH71" s="171" t="s">
        <v>50</v>
      </c>
      <c r="AI71" s="172"/>
      <c r="AJ71" s="187"/>
      <c r="AK71" s="188" t="s">
        <v>40</v>
      </c>
      <c r="AL71" s="172"/>
      <c r="AM71" s="187"/>
      <c r="AN71" s="171" t="s">
        <v>50</v>
      </c>
      <c r="AO71" s="172"/>
      <c r="AP71" s="187"/>
      <c r="AQ71" s="188" t="s">
        <v>41</v>
      </c>
      <c r="AR71" s="172"/>
      <c r="AS71" s="187"/>
      <c r="AT71" s="171" t="s">
        <v>50</v>
      </c>
      <c r="AU71" s="172"/>
      <c r="AV71" s="187"/>
      <c r="AW71" s="188" t="s">
        <v>42</v>
      </c>
      <c r="AX71" s="172"/>
      <c r="AY71" s="187"/>
      <c r="AZ71" s="171" t="str">
        <f>IF(ISBLANK($E$13),"N/A","")</f>
        <v>N/A</v>
      </c>
      <c r="BA71" s="172"/>
      <c r="BB71" s="187"/>
      <c r="BC71" s="188" t="s">
        <v>43</v>
      </c>
      <c r="BD71" s="172"/>
      <c r="BE71" s="187"/>
      <c r="BF71" s="171" t="str">
        <f>IF(ISBLANK($E$14),"N/A","")</f>
        <v>N/A</v>
      </c>
      <c r="BG71" s="172"/>
      <c r="BH71" s="187"/>
      <c r="BI71" s="188" t="s">
        <v>44</v>
      </c>
      <c r="BJ71" s="172"/>
      <c r="BK71" s="172"/>
      <c r="BL71" s="171" t="str">
        <f>IF(ISBLANK($E$15),"N/A","")</f>
        <v>N/A</v>
      </c>
      <c r="BM71" s="172"/>
      <c r="BN71" s="173"/>
      <c r="BO71" s="41"/>
      <c r="BP71" s="38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</row>
    <row r="72" spans="1:92" ht="24.75" customHeight="1">
      <c r="A72" s="1"/>
      <c r="B72" s="186" t="s">
        <v>98</v>
      </c>
      <c r="C72" s="175"/>
      <c r="D72" s="175"/>
      <c r="E72" s="175"/>
      <c r="F72" s="175"/>
      <c r="G72" s="175"/>
      <c r="H72" s="175"/>
      <c r="I72" s="175"/>
      <c r="J72" s="175"/>
      <c r="K72" s="175"/>
      <c r="L72" s="175"/>
      <c r="M72" s="175"/>
      <c r="N72" s="175"/>
      <c r="O72" s="175"/>
      <c r="P72" s="175"/>
      <c r="Q72" s="175"/>
      <c r="R72" s="175"/>
      <c r="S72" s="175"/>
      <c r="T72" s="175"/>
      <c r="U72" s="175"/>
      <c r="V72" s="175"/>
      <c r="W72" s="175"/>
      <c r="X72" s="175"/>
      <c r="Y72" s="175"/>
      <c r="Z72" s="175"/>
      <c r="AA72" s="175"/>
      <c r="AB72" s="175"/>
      <c r="AC72" s="175"/>
      <c r="AD72" s="175"/>
      <c r="AE72" s="175"/>
      <c r="AF72" s="175"/>
      <c r="AG72" s="175"/>
      <c r="AH72" s="175"/>
      <c r="AI72" s="175"/>
      <c r="AJ72" s="175"/>
      <c r="AK72" s="175"/>
      <c r="AL72" s="175"/>
      <c r="AM72" s="175"/>
      <c r="AN72" s="175"/>
      <c r="AO72" s="175"/>
      <c r="AP72" s="175"/>
      <c r="AQ72" s="175"/>
      <c r="AR72" s="175"/>
      <c r="AS72" s="175"/>
      <c r="AT72" s="175"/>
      <c r="AU72" s="175"/>
      <c r="AV72" s="175"/>
      <c r="AW72" s="175"/>
      <c r="AX72" s="175"/>
      <c r="AY72" s="175"/>
      <c r="AZ72" s="175"/>
      <c r="BA72" s="175"/>
      <c r="BB72" s="175"/>
      <c r="BC72" s="175"/>
      <c r="BD72" s="175"/>
      <c r="BE72" s="175"/>
      <c r="BF72" s="175"/>
      <c r="BG72" s="175"/>
      <c r="BH72" s="175"/>
      <c r="BI72" s="175"/>
      <c r="BJ72" s="175"/>
      <c r="BK72" s="175"/>
      <c r="BL72" s="175"/>
      <c r="BM72" s="175"/>
      <c r="BN72" s="175"/>
      <c r="BO72" s="176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</row>
    <row r="73" spans="1:92" ht="24.75" customHeight="1">
      <c r="A73" s="1"/>
      <c r="B73" s="195"/>
      <c r="C73" s="173"/>
      <c r="D73" s="194" t="s">
        <v>58</v>
      </c>
      <c r="E73" s="172"/>
      <c r="F73" s="172"/>
      <c r="G73" s="172"/>
      <c r="H73" s="172"/>
      <c r="I73" s="172"/>
      <c r="J73" s="172"/>
      <c r="K73" s="172"/>
      <c r="L73" s="172"/>
      <c r="M73" s="172"/>
      <c r="N73" s="172"/>
      <c r="O73" s="173"/>
      <c r="P73" s="203"/>
      <c r="Q73" s="172"/>
      <c r="R73" s="173"/>
      <c r="S73" s="193" t="s">
        <v>37</v>
      </c>
      <c r="T73" s="172"/>
      <c r="U73" s="187"/>
      <c r="V73" s="171" t="s">
        <v>50</v>
      </c>
      <c r="W73" s="172"/>
      <c r="X73" s="187"/>
      <c r="Y73" s="188" t="s">
        <v>38</v>
      </c>
      <c r="Z73" s="172"/>
      <c r="AA73" s="187"/>
      <c r="AB73" s="171">
        <v>12.5</v>
      </c>
      <c r="AC73" s="172"/>
      <c r="AD73" s="187"/>
      <c r="AE73" s="188" t="s">
        <v>39</v>
      </c>
      <c r="AF73" s="172"/>
      <c r="AG73" s="187"/>
      <c r="AH73" s="171" t="s">
        <v>50</v>
      </c>
      <c r="AI73" s="172"/>
      <c r="AJ73" s="187"/>
      <c r="AK73" s="188" t="s">
        <v>40</v>
      </c>
      <c r="AL73" s="172"/>
      <c r="AM73" s="187"/>
      <c r="AN73" s="171" t="s">
        <v>50</v>
      </c>
      <c r="AO73" s="172"/>
      <c r="AP73" s="187"/>
      <c r="AQ73" s="188" t="s">
        <v>41</v>
      </c>
      <c r="AR73" s="172"/>
      <c r="AS73" s="187"/>
      <c r="AT73" s="171">
        <v>5</v>
      </c>
      <c r="AU73" s="172"/>
      <c r="AV73" s="187"/>
      <c r="AW73" s="188" t="s">
        <v>42</v>
      </c>
      <c r="AX73" s="172"/>
      <c r="AY73" s="187"/>
      <c r="AZ73" s="171" t="str">
        <f>IF(ISBLANK($E$13),"N/A","")</f>
        <v>N/A</v>
      </c>
      <c r="BA73" s="172"/>
      <c r="BB73" s="187"/>
      <c r="BC73" s="188" t="s">
        <v>43</v>
      </c>
      <c r="BD73" s="172"/>
      <c r="BE73" s="187"/>
      <c r="BF73" s="171" t="str">
        <f>IF(ISBLANK($E$14),"N/A","")</f>
        <v>N/A</v>
      </c>
      <c r="BG73" s="172"/>
      <c r="BH73" s="187"/>
      <c r="BI73" s="188" t="s">
        <v>44</v>
      </c>
      <c r="BJ73" s="172"/>
      <c r="BK73" s="172"/>
      <c r="BL73" s="171" t="str">
        <f>IF(ISBLANK($E$15),"N/A","")</f>
        <v>N/A</v>
      </c>
      <c r="BM73" s="172"/>
      <c r="BN73" s="173"/>
      <c r="BO73" s="41"/>
      <c r="BP73" s="1"/>
      <c r="BQ73" s="36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</row>
    <row r="74" spans="1:92" ht="24.75" customHeight="1">
      <c r="A74" s="1"/>
      <c r="B74" s="186" t="s">
        <v>99</v>
      </c>
      <c r="C74" s="175"/>
      <c r="D74" s="175"/>
      <c r="E74" s="175"/>
      <c r="F74" s="175"/>
      <c r="G74" s="175"/>
      <c r="H74" s="175"/>
      <c r="I74" s="175"/>
      <c r="J74" s="175"/>
      <c r="K74" s="175"/>
      <c r="L74" s="175"/>
      <c r="M74" s="175"/>
      <c r="N74" s="175"/>
      <c r="O74" s="175"/>
      <c r="P74" s="175"/>
      <c r="Q74" s="175"/>
      <c r="R74" s="175"/>
      <c r="S74" s="175"/>
      <c r="T74" s="175"/>
      <c r="U74" s="175"/>
      <c r="V74" s="175"/>
      <c r="W74" s="175"/>
      <c r="X74" s="175"/>
      <c r="Y74" s="175"/>
      <c r="Z74" s="175"/>
      <c r="AA74" s="175"/>
      <c r="AB74" s="175"/>
      <c r="AC74" s="175"/>
      <c r="AD74" s="175"/>
      <c r="AE74" s="175"/>
      <c r="AF74" s="175"/>
      <c r="AG74" s="175"/>
      <c r="AH74" s="175"/>
      <c r="AI74" s="175"/>
      <c r="AJ74" s="175"/>
      <c r="AK74" s="175"/>
      <c r="AL74" s="175"/>
      <c r="AM74" s="175"/>
      <c r="AN74" s="175"/>
      <c r="AO74" s="175"/>
      <c r="AP74" s="175"/>
      <c r="AQ74" s="175"/>
      <c r="AR74" s="175"/>
      <c r="AS74" s="175"/>
      <c r="AT74" s="175"/>
      <c r="AU74" s="175"/>
      <c r="AV74" s="175"/>
      <c r="AW74" s="175"/>
      <c r="AX74" s="175"/>
      <c r="AY74" s="175"/>
      <c r="AZ74" s="175"/>
      <c r="BA74" s="175"/>
      <c r="BB74" s="175"/>
      <c r="BC74" s="175"/>
      <c r="BD74" s="175"/>
      <c r="BE74" s="175"/>
      <c r="BF74" s="175"/>
      <c r="BG74" s="175"/>
      <c r="BH74" s="175"/>
      <c r="BI74" s="175"/>
      <c r="BJ74" s="175"/>
      <c r="BK74" s="175"/>
      <c r="BL74" s="175"/>
      <c r="BM74" s="175"/>
      <c r="BN74" s="175"/>
      <c r="BO74" s="1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</row>
    <row r="75" spans="1:92" ht="24.75" customHeight="1">
      <c r="A75" s="1"/>
      <c r="B75" s="195"/>
      <c r="C75" s="173"/>
      <c r="D75" s="190" t="s">
        <v>49</v>
      </c>
      <c r="E75" s="172"/>
      <c r="F75" s="172"/>
      <c r="G75" s="172"/>
      <c r="H75" s="172"/>
      <c r="I75" s="172"/>
      <c r="J75" s="172"/>
      <c r="K75" s="172"/>
      <c r="L75" s="172"/>
      <c r="M75" s="172"/>
      <c r="N75" s="172"/>
      <c r="O75" s="173"/>
      <c r="P75" s="203"/>
      <c r="Q75" s="172"/>
      <c r="R75" s="173"/>
      <c r="S75" s="193" t="s">
        <v>37</v>
      </c>
      <c r="T75" s="172"/>
      <c r="U75" s="187"/>
      <c r="V75" s="171" t="s">
        <v>50</v>
      </c>
      <c r="W75" s="172"/>
      <c r="X75" s="187"/>
      <c r="Y75" s="188" t="s">
        <v>38</v>
      </c>
      <c r="Z75" s="172"/>
      <c r="AA75" s="187"/>
      <c r="AB75" s="171" t="s">
        <v>50</v>
      </c>
      <c r="AC75" s="172"/>
      <c r="AD75" s="187"/>
      <c r="AE75" s="188" t="s">
        <v>39</v>
      </c>
      <c r="AF75" s="172"/>
      <c r="AG75" s="187"/>
      <c r="AH75" s="171" t="s">
        <v>50</v>
      </c>
      <c r="AI75" s="172"/>
      <c r="AJ75" s="187"/>
      <c r="AK75" s="188" t="s">
        <v>40</v>
      </c>
      <c r="AL75" s="172"/>
      <c r="AM75" s="187"/>
      <c r="AN75" s="171" t="s">
        <v>50</v>
      </c>
      <c r="AO75" s="172"/>
      <c r="AP75" s="187"/>
      <c r="AQ75" s="188" t="s">
        <v>41</v>
      </c>
      <c r="AR75" s="172"/>
      <c r="AS75" s="187"/>
      <c r="AT75" s="171" t="s">
        <v>50</v>
      </c>
      <c r="AU75" s="172"/>
      <c r="AV75" s="187"/>
      <c r="AW75" s="188" t="s">
        <v>42</v>
      </c>
      <c r="AX75" s="172"/>
      <c r="AY75" s="187"/>
      <c r="AZ75" s="171" t="str">
        <f>IF(ISBLANK($E$13),"N/A","")</f>
        <v>N/A</v>
      </c>
      <c r="BA75" s="172"/>
      <c r="BB75" s="187"/>
      <c r="BC75" s="188" t="s">
        <v>43</v>
      </c>
      <c r="BD75" s="172"/>
      <c r="BE75" s="187"/>
      <c r="BF75" s="171" t="str">
        <f>IF(ISBLANK($E$14),"N/A","")</f>
        <v>N/A</v>
      </c>
      <c r="BG75" s="172"/>
      <c r="BH75" s="187"/>
      <c r="BI75" s="188" t="s">
        <v>44</v>
      </c>
      <c r="BJ75" s="172"/>
      <c r="BK75" s="172"/>
      <c r="BL75" s="171" t="str">
        <f>IF(ISBLANK($E$15),"N/A","")</f>
        <v>N/A</v>
      </c>
      <c r="BM75" s="172"/>
      <c r="BN75" s="173"/>
      <c r="BO75" s="41"/>
      <c r="BP75" s="1"/>
      <c r="BQ75" s="36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</row>
    <row r="76" spans="1:92" ht="24.75" customHeight="1">
      <c r="A76" s="1"/>
      <c r="B76" s="186" t="s">
        <v>100</v>
      </c>
      <c r="C76" s="175"/>
      <c r="D76" s="175"/>
      <c r="E76" s="175"/>
      <c r="F76" s="175"/>
      <c r="G76" s="175"/>
      <c r="H76" s="175"/>
      <c r="I76" s="175"/>
      <c r="J76" s="175"/>
      <c r="K76" s="175"/>
      <c r="L76" s="175"/>
      <c r="M76" s="175"/>
      <c r="N76" s="175"/>
      <c r="O76" s="175"/>
      <c r="P76" s="175"/>
      <c r="Q76" s="175"/>
      <c r="R76" s="175"/>
      <c r="S76" s="175"/>
      <c r="T76" s="175"/>
      <c r="U76" s="175"/>
      <c r="V76" s="175"/>
      <c r="W76" s="175"/>
      <c r="X76" s="175"/>
      <c r="Y76" s="175"/>
      <c r="Z76" s="175"/>
      <c r="AA76" s="175"/>
      <c r="AB76" s="175"/>
      <c r="AC76" s="175"/>
      <c r="AD76" s="175"/>
      <c r="AE76" s="175"/>
      <c r="AF76" s="175"/>
      <c r="AG76" s="175"/>
      <c r="AH76" s="175"/>
      <c r="AI76" s="175"/>
      <c r="AJ76" s="175"/>
      <c r="AK76" s="175"/>
      <c r="AL76" s="175"/>
      <c r="AM76" s="175"/>
      <c r="AN76" s="175"/>
      <c r="AO76" s="175"/>
      <c r="AP76" s="175"/>
      <c r="AQ76" s="175"/>
      <c r="AR76" s="175"/>
      <c r="AS76" s="175"/>
      <c r="AT76" s="175"/>
      <c r="AU76" s="175"/>
      <c r="AV76" s="175"/>
      <c r="AW76" s="175"/>
      <c r="AX76" s="175"/>
      <c r="AY76" s="175"/>
      <c r="AZ76" s="175"/>
      <c r="BA76" s="175"/>
      <c r="BB76" s="175"/>
      <c r="BC76" s="175"/>
      <c r="BD76" s="175"/>
      <c r="BE76" s="175"/>
      <c r="BF76" s="175"/>
      <c r="BG76" s="175"/>
      <c r="BH76" s="175"/>
      <c r="BI76" s="175"/>
      <c r="BJ76" s="175"/>
      <c r="BK76" s="175"/>
      <c r="BL76" s="175"/>
      <c r="BM76" s="175"/>
      <c r="BN76" s="175"/>
      <c r="BO76" s="176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</row>
    <row r="77" spans="1:92" ht="24.75" customHeight="1">
      <c r="A77" s="1"/>
      <c r="B77" s="191"/>
      <c r="C77" s="173"/>
      <c r="D77" s="196" t="s">
        <v>101</v>
      </c>
      <c r="E77" s="172"/>
      <c r="F77" s="172"/>
      <c r="G77" s="172"/>
      <c r="H77" s="172"/>
      <c r="I77" s="172"/>
      <c r="J77" s="172"/>
      <c r="K77" s="172"/>
      <c r="L77" s="172"/>
      <c r="M77" s="172"/>
      <c r="N77" s="172"/>
      <c r="O77" s="173"/>
      <c r="P77" s="192"/>
      <c r="Q77" s="172"/>
      <c r="R77" s="173"/>
      <c r="S77" s="193" t="s">
        <v>37</v>
      </c>
      <c r="T77" s="172"/>
      <c r="U77" s="187"/>
      <c r="V77" s="171" t="s">
        <v>50</v>
      </c>
      <c r="W77" s="172"/>
      <c r="X77" s="187"/>
      <c r="Y77" s="188" t="s">
        <v>38</v>
      </c>
      <c r="Z77" s="172"/>
      <c r="AA77" s="187"/>
      <c r="AB77" s="171" t="s">
        <v>50</v>
      </c>
      <c r="AC77" s="172"/>
      <c r="AD77" s="187"/>
      <c r="AE77" s="188" t="s">
        <v>39</v>
      </c>
      <c r="AF77" s="172"/>
      <c r="AG77" s="187"/>
      <c r="AH77" s="171" t="s">
        <v>50</v>
      </c>
      <c r="AI77" s="172"/>
      <c r="AJ77" s="187"/>
      <c r="AK77" s="188" t="s">
        <v>40</v>
      </c>
      <c r="AL77" s="172"/>
      <c r="AM77" s="187"/>
      <c r="AN77" s="171" t="s">
        <v>50</v>
      </c>
      <c r="AO77" s="172"/>
      <c r="AP77" s="187"/>
      <c r="AQ77" s="188" t="s">
        <v>41</v>
      </c>
      <c r="AR77" s="172"/>
      <c r="AS77" s="187"/>
      <c r="AT77" s="171" t="s">
        <v>50</v>
      </c>
      <c r="AU77" s="172"/>
      <c r="AV77" s="187"/>
      <c r="AW77" s="188" t="s">
        <v>42</v>
      </c>
      <c r="AX77" s="172"/>
      <c r="AY77" s="187"/>
      <c r="AZ77" s="171" t="str">
        <f>IF(ISBLANK($E$13),"N/A",IF(MID($M$13,4,3)&lt;="072","N/A",IF(MID($M$13,4,3)&gt;"150","N/A","")))</f>
        <v>N/A</v>
      </c>
      <c r="BA77" s="172"/>
      <c r="BB77" s="187"/>
      <c r="BC77" s="188" t="s">
        <v>43</v>
      </c>
      <c r="BD77" s="172"/>
      <c r="BE77" s="187"/>
      <c r="BF77" s="171" t="str">
        <f>IF(ISBLANK($E$14),"N/A",IF(MID($M$14,4,3)&lt;="072","N/A",IF(MID($M$14,4,3)&gt;"150","N/A","")))</f>
        <v>N/A</v>
      </c>
      <c r="BG77" s="172"/>
      <c r="BH77" s="187"/>
      <c r="BI77" s="188" t="s">
        <v>44</v>
      </c>
      <c r="BJ77" s="172"/>
      <c r="BK77" s="172"/>
      <c r="BL77" s="171" t="str">
        <f>IF(ISBLANK($E$15),"N/A",IF(MID($M$15,4,3)&lt;="072","N/A",IF(MID($M$15,4,3)&gt;"150","N/A","")))</f>
        <v>N/A</v>
      </c>
      <c r="BM77" s="172"/>
      <c r="BN77" s="173"/>
      <c r="BO77" s="41"/>
      <c r="BP77" s="1"/>
      <c r="BQ77" s="36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</row>
    <row r="78" spans="1:92" ht="24.75" customHeight="1">
      <c r="A78" s="1"/>
      <c r="B78" s="186" t="s">
        <v>102</v>
      </c>
      <c r="C78" s="175"/>
      <c r="D78" s="175"/>
      <c r="E78" s="175"/>
      <c r="F78" s="175"/>
      <c r="G78" s="175"/>
      <c r="H78" s="175"/>
      <c r="I78" s="175"/>
      <c r="J78" s="175"/>
      <c r="K78" s="175"/>
      <c r="L78" s="175"/>
      <c r="M78" s="175"/>
      <c r="N78" s="175"/>
      <c r="O78" s="175"/>
      <c r="P78" s="175"/>
      <c r="Q78" s="175"/>
      <c r="R78" s="175"/>
      <c r="S78" s="175"/>
      <c r="T78" s="175"/>
      <c r="U78" s="175"/>
      <c r="V78" s="175"/>
      <c r="W78" s="175"/>
      <c r="X78" s="175"/>
      <c r="Y78" s="175"/>
      <c r="Z78" s="175"/>
      <c r="AA78" s="175"/>
      <c r="AB78" s="175"/>
      <c r="AC78" s="175"/>
      <c r="AD78" s="175"/>
      <c r="AE78" s="175"/>
      <c r="AF78" s="175"/>
      <c r="AG78" s="175"/>
      <c r="AH78" s="175"/>
      <c r="AI78" s="175"/>
      <c r="AJ78" s="175"/>
      <c r="AK78" s="175"/>
      <c r="AL78" s="175"/>
      <c r="AM78" s="175"/>
      <c r="AN78" s="175"/>
      <c r="AO78" s="175"/>
      <c r="AP78" s="175"/>
      <c r="AQ78" s="175"/>
      <c r="AR78" s="175"/>
      <c r="AS78" s="175"/>
      <c r="AT78" s="175"/>
      <c r="AU78" s="175"/>
      <c r="AV78" s="175"/>
      <c r="AW78" s="175"/>
      <c r="AX78" s="175"/>
      <c r="AY78" s="175"/>
      <c r="AZ78" s="175"/>
      <c r="BA78" s="175"/>
      <c r="BB78" s="175"/>
      <c r="BC78" s="175"/>
      <c r="BD78" s="175"/>
      <c r="BE78" s="175"/>
      <c r="BF78" s="175"/>
      <c r="BG78" s="175"/>
      <c r="BH78" s="175"/>
      <c r="BI78" s="175"/>
      <c r="BJ78" s="175"/>
      <c r="BK78" s="175"/>
      <c r="BL78" s="175"/>
      <c r="BM78" s="175"/>
      <c r="BN78" s="175"/>
      <c r="BO78" s="176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</row>
    <row r="79" spans="1:92" ht="24.75" customHeight="1">
      <c r="A79" s="1"/>
      <c r="B79" s="191"/>
      <c r="C79" s="173"/>
      <c r="D79" s="196" t="s">
        <v>101</v>
      </c>
      <c r="E79" s="172"/>
      <c r="F79" s="172"/>
      <c r="G79" s="172"/>
      <c r="H79" s="172"/>
      <c r="I79" s="172"/>
      <c r="J79" s="172"/>
      <c r="K79" s="172"/>
      <c r="L79" s="172"/>
      <c r="M79" s="172"/>
      <c r="N79" s="172"/>
      <c r="O79" s="173"/>
      <c r="P79" s="192"/>
      <c r="Q79" s="172"/>
      <c r="R79" s="173"/>
      <c r="S79" s="193" t="s">
        <v>37</v>
      </c>
      <c r="T79" s="172"/>
      <c r="U79" s="187"/>
      <c r="V79" s="171" t="s">
        <v>50</v>
      </c>
      <c r="W79" s="172"/>
      <c r="X79" s="187"/>
      <c r="Y79" s="188" t="s">
        <v>38</v>
      </c>
      <c r="Z79" s="172"/>
      <c r="AA79" s="187"/>
      <c r="AB79" s="171" t="s">
        <v>50</v>
      </c>
      <c r="AC79" s="172"/>
      <c r="AD79" s="187"/>
      <c r="AE79" s="188" t="s">
        <v>39</v>
      </c>
      <c r="AF79" s="172"/>
      <c r="AG79" s="187"/>
      <c r="AH79" s="171" t="s">
        <v>50</v>
      </c>
      <c r="AI79" s="172"/>
      <c r="AJ79" s="187"/>
      <c r="AK79" s="188" t="s">
        <v>40</v>
      </c>
      <c r="AL79" s="172"/>
      <c r="AM79" s="187"/>
      <c r="AN79" s="171" t="s">
        <v>50</v>
      </c>
      <c r="AO79" s="172"/>
      <c r="AP79" s="187"/>
      <c r="AQ79" s="188" t="s">
        <v>41</v>
      </c>
      <c r="AR79" s="172"/>
      <c r="AS79" s="187"/>
      <c r="AT79" s="171" t="s">
        <v>50</v>
      </c>
      <c r="AU79" s="172"/>
      <c r="AV79" s="187"/>
      <c r="AW79" s="188" t="s">
        <v>42</v>
      </c>
      <c r="AX79" s="172"/>
      <c r="AY79" s="187"/>
      <c r="AZ79" s="171" t="str">
        <f>IF(ISBLANK($E$13),"N/A","")</f>
        <v>N/A</v>
      </c>
      <c r="BA79" s="172"/>
      <c r="BB79" s="187"/>
      <c r="BC79" s="188" t="s">
        <v>43</v>
      </c>
      <c r="BD79" s="172"/>
      <c r="BE79" s="187"/>
      <c r="BF79" s="171" t="str">
        <f>IF(ISBLANK($E$14),"N/A","")</f>
        <v>N/A</v>
      </c>
      <c r="BG79" s="172"/>
      <c r="BH79" s="187"/>
      <c r="BI79" s="188" t="s">
        <v>44</v>
      </c>
      <c r="BJ79" s="172"/>
      <c r="BK79" s="172"/>
      <c r="BL79" s="171" t="str">
        <f>IF(ISBLANK($E$15),"N/A","")</f>
        <v>N/A</v>
      </c>
      <c r="BM79" s="172"/>
      <c r="BN79" s="173"/>
      <c r="BO79" s="43"/>
      <c r="BP79" s="1"/>
      <c r="BQ79" s="36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</row>
    <row r="80" spans="1:92" ht="24.75" customHeight="1">
      <c r="A80" s="1"/>
      <c r="B80" s="378" t="s">
        <v>103</v>
      </c>
      <c r="C80" s="211"/>
      <c r="D80" s="211"/>
      <c r="E80" s="211"/>
      <c r="F80" s="211"/>
      <c r="G80" s="211"/>
      <c r="H80" s="211"/>
      <c r="I80" s="211"/>
      <c r="J80" s="211"/>
      <c r="K80" s="211"/>
      <c r="L80" s="211"/>
      <c r="M80" s="211"/>
      <c r="N80" s="211"/>
      <c r="O80" s="211"/>
      <c r="P80" s="211"/>
      <c r="Q80" s="211"/>
      <c r="R80" s="211"/>
      <c r="S80" s="211"/>
      <c r="T80" s="211"/>
      <c r="U80" s="211"/>
      <c r="V80" s="211"/>
      <c r="W80" s="211"/>
      <c r="X80" s="211"/>
      <c r="Y80" s="211"/>
      <c r="Z80" s="211"/>
      <c r="AA80" s="211"/>
      <c r="AB80" s="211"/>
      <c r="AC80" s="211"/>
      <c r="AD80" s="211"/>
      <c r="AE80" s="211"/>
      <c r="AF80" s="211"/>
      <c r="AG80" s="211"/>
      <c r="AH80" s="211"/>
      <c r="AI80" s="211"/>
      <c r="AJ80" s="211"/>
      <c r="AK80" s="211"/>
      <c r="AL80" s="211"/>
      <c r="AM80" s="211"/>
      <c r="AN80" s="211"/>
      <c r="AO80" s="211"/>
      <c r="AP80" s="211"/>
      <c r="AQ80" s="211"/>
      <c r="AR80" s="211"/>
      <c r="AS80" s="211"/>
      <c r="AT80" s="211"/>
      <c r="AU80" s="211"/>
      <c r="AV80" s="211"/>
      <c r="AW80" s="211"/>
      <c r="AX80" s="211"/>
      <c r="AY80" s="211"/>
      <c r="AZ80" s="211"/>
      <c r="BA80" s="211"/>
      <c r="BB80" s="211"/>
      <c r="BC80" s="211"/>
      <c r="BD80" s="211"/>
      <c r="BE80" s="211"/>
      <c r="BF80" s="211"/>
      <c r="BG80" s="211"/>
      <c r="BH80" s="211"/>
      <c r="BI80" s="211"/>
      <c r="BJ80" s="211"/>
      <c r="BK80" s="211"/>
      <c r="BL80" s="211"/>
      <c r="BM80" s="211"/>
      <c r="BN80" s="211"/>
      <c r="BO80" s="289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</row>
    <row r="81" spans="1:92" ht="24.75" customHeight="1">
      <c r="A81" s="1"/>
      <c r="B81" s="379"/>
      <c r="C81" s="178"/>
      <c r="D81" s="178"/>
      <c r="E81" s="178"/>
      <c r="F81" s="178"/>
      <c r="G81" s="178"/>
      <c r="H81" s="178"/>
      <c r="I81" s="178"/>
      <c r="J81" s="178"/>
      <c r="K81" s="178"/>
      <c r="L81" s="178"/>
      <c r="M81" s="178"/>
      <c r="N81" s="178"/>
      <c r="O81" s="178"/>
      <c r="P81" s="178"/>
      <c r="Q81" s="178"/>
      <c r="R81" s="178"/>
      <c r="S81" s="178"/>
      <c r="T81" s="178"/>
      <c r="U81" s="178"/>
      <c r="V81" s="178"/>
      <c r="W81" s="178"/>
      <c r="X81" s="178"/>
      <c r="Y81" s="178"/>
      <c r="Z81" s="178"/>
      <c r="AA81" s="178"/>
      <c r="AB81" s="178"/>
      <c r="AC81" s="178"/>
      <c r="AD81" s="178"/>
      <c r="AE81" s="178"/>
      <c r="AF81" s="178"/>
      <c r="AG81" s="178"/>
      <c r="AH81" s="178"/>
      <c r="AI81" s="178"/>
      <c r="AJ81" s="178"/>
      <c r="AK81" s="178"/>
      <c r="AL81" s="178"/>
      <c r="AM81" s="178"/>
      <c r="AN81" s="178"/>
      <c r="AO81" s="178"/>
      <c r="AP81" s="178"/>
      <c r="AQ81" s="178"/>
      <c r="AR81" s="178"/>
      <c r="AS81" s="178"/>
      <c r="AT81" s="178"/>
      <c r="AU81" s="178"/>
      <c r="AV81" s="178"/>
      <c r="AW81" s="178"/>
      <c r="AX81" s="178"/>
      <c r="AY81" s="178"/>
      <c r="AZ81" s="178"/>
      <c r="BA81" s="178"/>
      <c r="BB81" s="178"/>
      <c r="BC81" s="178"/>
      <c r="BD81" s="178"/>
      <c r="BE81" s="178"/>
      <c r="BF81" s="178"/>
      <c r="BG81" s="178"/>
      <c r="BH81" s="178"/>
      <c r="BI81" s="178"/>
      <c r="BJ81" s="178"/>
      <c r="BK81" s="178"/>
      <c r="BL81" s="178"/>
      <c r="BM81" s="178"/>
      <c r="BN81" s="178"/>
      <c r="BO81" s="179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</row>
    <row r="82" spans="1:92" ht="24.75" customHeight="1">
      <c r="A82" s="1"/>
      <c r="B82" s="380"/>
      <c r="C82" s="181"/>
      <c r="D82" s="181"/>
      <c r="E82" s="181"/>
      <c r="F82" s="181"/>
      <c r="G82" s="181"/>
      <c r="H82" s="181"/>
      <c r="I82" s="181"/>
      <c r="J82" s="181"/>
      <c r="K82" s="181"/>
      <c r="L82" s="181"/>
      <c r="M82" s="181"/>
      <c r="N82" s="181"/>
      <c r="O82" s="181"/>
      <c r="P82" s="181"/>
      <c r="Q82" s="181"/>
      <c r="R82" s="181"/>
      <c r="S82" s="181"/>
      <c r="T82" s="181"/>
      <c r="U82" s="181"/>
      <c r="V82" s="181"/>
      <c r="W82" s="181"/>
      <c r="X82" s="181"/>
      <c r="Y82" s="181"/>
      <c r="Z82" s="181"/>
      <c r="AA82" s="181"/>
      <c r="AB82" s="181"/>
      <c r="AC82" s="181"/>
      <c r="AD82" s="181"/>
      <c r="AE82" s="181"/>
      <c r="AF82" s="181"/>
      <c r="AG82" s="181"/>
      <c r="AH82" s="181"/>
      <c r="AI82" s="181"/>
      <c r="AJ82" s="181"/>
      <c r="AK82" s="181"/>
      <c r="AL82" s="181"/>
      <c r="AM82" s="181"/>
      <c r="AN82" s="181"/>
      <c r="AO82" s="181"/>
      <c r="AP82" s="181"/>
      <c r="AQ82" s="181"/>
      <c r="AR82" s="181"/>
      <c r="AS82" s="181"/>
      <c r="AT82" s="181"/>
      <c r="AU82" s="181"/>
      <c r="AV82" s="181"/>
      <c r="AW82" s="181"/>
      <c r="AX82" s="181"/>
      <c r="AY82" s="181"/>
      <c r="AZ82" s="181"/>
      <c r="BA82" s="181"/>
      <c r="BB82" s="181"/>
      <c r="BC82" s="181"/>
      <c r="BD82" s="181"/>
      <c r="BE82" s="181"/>
      <c r="BF82" s="181"/>
      <c r="BG82" s="181"/>
      <c r="BH82" s="181"/>
      <c r="BI82" s="181"/>
      <c r="BJ82" s="181"/>
      <c r="BK82" s="181"/>
      <c r="BL82" s="181"/>
      <c r="BM82" s="181"/>
      <c r="BN82" s="181"/>
      <c r="BO82" s="182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</row>
    <row r="83" spans="1:92" ht="24.75" customHeight="1">
      <c r="A83" s="1"/>
      <c r="B83" s="180"/>
      <c r="C83" s="181"/>
      <c r="D83" s="181"/>
      <c r="E83" s="181"/>
      <c r="F83" s="181"/>
      <c r="G83" s="181"/>
      <c r="H83" s="181"/>
      <c r="I83" s="181"/>
      <c r="J83" s="181"/>
      <c r="K83" s="181"/>
      <c r="L83" s="181"/>
      <c r="M83" s="181"/>
      <c r="N83" s="181"/>
      <c r="O83" s="181"/>
      <c r="P83" s="181"/>
      <c r="Q83" s="181"/>
      <c r="R83" s="181"/>
      <c r="S83" s="181"/>
      <c r="T83" s="181"/>
      <c r="U83" s="181"/>
      <c r="V83" s="181"/>
      <c r="W83" s="181"/>
      <c r="X83" s="181"/>
      <c r="Y83" s="181"/>
      <c r="Z83" s="181"/>
      <c r="AA83" s="181"/>
      <c r="AB83" s="181"/>
      <c r="AC83" s="181"/>
      <c r="AD83" s="181"/>
      <c r="AE83" s="181"/>
      <c r="AF83" s="181"/>
      <c r="AG83" s="181"/>
      <c r="AH83" s="181"/>
      <c r="AI83" s="181"/>
      <c r="AJ83" s="181"/>
      <c r="AK83" s="181"/>
      <c r="AL83" s="181"/>
      <c r="AM83" s="181"/>
      <c r="AN83" s="181"/>
      <c r="AO83" s="181"/>
      <c r="AP83" s="181"/>
      <c r="AQ83" s="181"/>
      <c r="AR83" s="181"/>
      <c r="AS83" s="181"/>
      <c r="AT83" s="181"/>
      <c r="AU83" s="181"/>
      <c r="AV83" s="181"/>
      <c r="AW83" s="181"/>
      <c r="AX83" s="181"/>
      <c r="AY83" s="181"/>
      <c r="AZ83" s="181"/>
      <c r="BA83" s="181"/>
      <c r="BB83" s="181"/>
      <c r="BC83" s="181"/>
      <c r="BD83" s="181"/>
      <c r="BE83" s="181"/>
      <c r="BF83" s="181"/>
      <c r="BG83" s="181"/>
      <c r="BH83" s="181"/>
      <c r="BI83" s="181"/>
      <c r="BJ83" s="181"/>
      <c r="BK83" s="181"/>
      <c r="BL83" s="181"/>
      <c r="BM83" s="181"/>
      <c r="BN83" s="181"/>
      <c r="BO83" s="182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</row>
    <row r="84" spans="1:92" ht="24.75" customHeight="1">
      <c r="A84" s="1"/>
      <c r="B84" s="180"/>
      <c r="C84" s="181"/>
      <c r="D84" s="181"/>
      <c r="E84" s="181"/>
      <c r="F84" s="181"/>
      <c r="G84" s="181"/>
      <c r="H84" s="181"/>
      <c r="I84" s="181"/>
      <c r="J84" s="181"/>
      <c r="K84" s="181"/>
      <c r="L84" s="181"/>
      <c r="M84" s="181"/>
      <c r="N84" s="181"/>
      <c r="O84" s="181"/>
      <c r="P84" s="181"/>
      <c r="Q84" s="181"/>
      <c r="R84" s="181"/>
      <c r="S84" s="181"/>
      <c r="T84" s="181"/>
      <c r="U84" s="181"/>
      <c r="V84" s="181"/>
      <c r="W84" s="181"/>
      <c r="X84" s="181"/>
      <c r="Y84" s="181"/>
      <c r="Z84" s="181"/>
      <c r="AA84" s="181"/>
      <c r="AB84" s="181"/>
      <c r="AC84" s="181"/>
      <c r="AD84" s="181"/>
      <c r="AE84" s="181"/>
      <c r="AF84" s="181"/>
      <c r="AG84" s="181"/>
      <c r="AH84" s="181"/>
      <c r="AI84" s="181"/>
      <c r="AJ84" s="181"/>
      <c r="AK84" s="181"/>
      <c r="AL84" s="181"/>
      <c r="AM84" s="181"/>
      <c r="AN84" s="181"/>
      <c r="AO84" s="181"/>
      <c r="AP84" s="181"/>
      <c r="AQ84" s="181"/>
      <c r="AR84" s="181"/>
      <c r="AS84" s="181"/>
      <c r="AT84" s="181"/>
      <c r="AU84" s="181"/>
      <c r="AV84" s="181"/>
      <c r="AW84" s="181"/>
      <c r="AX84" s="181"/>
      <c r="AY84" s="181"/>
      <c r="AZ84" s="181"/>
      <c r="BA84" s="181"/>
      <c r="BB84" s="181"/>
      <c r="BC84" s="181"/>
      <c r="BD84" s="181"/>
      <c r="BE84" s="181"/>
      <c r="BF84" s="181"/>
      <c r="BG84" s="181"/>
      <c r="BH84" s="181"/>
      <c r="BI84" s="181"/>
      <c r="BJ84" s="181"/>
      <c r="BK84" s="181"/>
      <c r="BL84" s="181"/>
      <c r="BM84" s="181"/>
      <c r="BN84" s="181"/>
      <c r="BO84" s="182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</row>
    <row r="85" spans="1:92" ht="24.75" customHeight="1">
      <c r="A85" s="1"/>
      <c r="B85" s="183"/>
      <c r="C85" s="184"/>
      <c r="D85" s="184"/>
      <c r="E85" s="184"/>
      <c r="F85" s="184"/>
      <c r="G85" s="184"/>
      <c r="H85" s="184"/>
      <c r="I85" s="184"/>
      <c r="J85" s="184"/>
      <c r="K85" s="184"/>
      <c r="L85" s="184"/>
      <c r="M85" s="184"/>
      <c r="N85" s="184"/>
      <c r="O85" s="184"/>
      <c r="P85" s="184"/>
      <c r="Q85" s="184"/>
      <c r="R85" s="184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4"/>
      <c r="AI85" s="184"/>
      <c r="AJ85" s="184"/>
      <c r="AK85" s="184"/>
      <c r="AL85" s="184"/>
      <c r="AM85" s="184"/>
      <c r="AN85" s="184"/>
      <c r="AO85" s="184"/>
      <c r="AP85" s="184"/>
      <c r="AQ85" s="184"/>
      <c r="AR85" s="184"/>
      <c r="AS85" s="184"/>
      <c r="AT85" s="184"/>
      <c r="AU85" s="184"/>
      <c r="AV85" s="184"/>
      <c r="AW85" s="184"/>
      <c r="AX85" s="184"/>
      <c r="AY85" s="184"/>
      <c r="AZ85" s="184"/>
      <c r="BA85" s="184"/>
      <c r="BB85" s="184"/>
      <c r="BC85" s="184"/>
      <c r="BD85" s="184"/>
      <c r="BE85" s="184"/>
      <c r="BF85" s="184"/>
      <c r="BG85" s="184"/>
      <c r="BH85" s="184"/>
      <c r="BI85" s="184"/>
      <c r="BJ85" s="184"/>
      <c r="BK85" s="184"/>
      <c r="BL85" s="184"/>
      <c r="BM85" s="184"/>
      <c r="BN85" s="184"/>
      <c r="BO85" s="185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</row>
    <row r="86" spans="1:92" ht="24.75" customHeight="1">
      <c r="A86" s="1"/>
      <c r="B86" s="199" t="s">
        <v>104</v>
      </c>
      <c r="C86" s="200"/>
      <c r="D86" s="200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</row>
    <row r="87" spans="1:92" ht="24.75" customHeight="1">
      <c r="A87" s="1"/>
      <c r="B87" s="195"/>
      <c r="C87" s="173"/>
      <c r="D87" s="196" t="s">
        <v>101</v>
      </c>
      <c r="E87" s="172"/>
      <c r="F87" s="172"/>
      <c r="G87" s="172"/>
      <c r="H87" s="172"/>
      <c r="I87" s="172"/>
      <c r="J87" s="172"/>
      <c r="K87" s="172"/>
      <c r="L87" s="172"/>
      <c r="M87" s="172"/>
      <c r="N87" s="172"/>
      <c r="O87" s="173"/>
      <c r="P87" s="192"/>
      <c r="Q87" s="172"/>
      <c r="R87" s="173"/>
      <c r="S87" s="193" t="s">
        <v>37</v>
      </c>
      <c r="T87" s="172"/>
      <c r="U87" s="187"/>
      <c r="V87" s="171" t="s">
        <v>50</v>
      </c>
      <c r="W87" s="172"/>
      <c r="X87" s="187"/>
      <c r="Y87" s="188" t="s">
        <v>38</v>
      </c>
      <c r="Z87" s="172"/>
      <c r="AA87" s="187"/>
      <c r="AB87" s="171" t="s">
        <v>50</v>
      </c>
      <c r="AC87" s="172"/>
      <c r="AD87" s="187"/>
      <c r="AE87" s="188" t="s">
        <v>39</v>
      </c>
      <c r="AF87" s="172"/>
      <c r="AG87" s="187"/>
      <c r="AH87" s="171" t="s">
        <v>50</v>
      </c>
      <c r="AI87" s="172"/>
      <c r="AJ87" s="187"/>
      <c r="AK87" s="188" t="s">
        <v>40</v>
      </c>
      <c r="AL87" s="172"/>
      <c r="AM87" s="187"/>
      <c r="AN87" s="171" t="s">
        <v>50</v>
      </c>
      <c r="AO87" s="172"/>
      <c r="AP87" s="187"/>
      <c r="AQ87" s="188" t="s">
        <v>41</v>
      </c>
      <c r="AR87" s="172"/>
      <c r="AS87" s="187"/>
      <c r="AT87" s="171" t="s">
        <v>50</v>
      </c>
      <c r="AU87" s="172"/>
      <c r="AV87" s="187"/>
      <c r="AW87" s="188" t="s">
        <v>42</v>
      </c>
      <c r="AX87" s="172"/>
      <c r="AY87" s="187"/>
      <c r="AZ87" s="171" t="str">
        <f>IF(ISBLANK($E$13),"N/A","")</f>
        <v>N/A</v>
      </c>
      <c r="BA87" s="172"/>
      <c r="BB87" s="187"/>
      <c r="BC87" s="188" t="s">
        <v>43</v>
      </c>
      <c r="BD87" s="172"/>
      <c r="BE87" s="187"/>
      <c r="BF87" s="171" t="str">
        <f>IF(ISBLANK($E$14),"N/A","")</f>
        <v>N/A</v>
      </c>
      <c r="BG87" s="172"/>
      <c r="BH87" s="187"/>
      <c r="BI87" s="188" t="s">
        <v>44</v>
      </c>
      <c r="BJ87" s="172"/>
      <c r="BK87" s="172"/>
      <c r="BL87" s="171" t="str">
        <f>IF(ISBLANK($E$15),"N/A","")</f>
        <v>N/A</v>
      </c>
      <c r="BM87" s="172"/>
      <c r="BN87" s="173"/>
      <c r="BO87" s="41"/>
      <c r="BP87" s="1"/>
      <c r="BQ87" s="36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</row>
    <row r="88" spans="1:92" ht="24.75" customHeight="1">
      <c r="A88" s="1"/>
      <c r="B88" s="186" t="s">
        <v>105</v>
      </c>
      <c r="C88" s="175"/>
      <c r="D88" s="175"/>
      <c r="E88" s="175"/>
      <c r="F88" s="175"/>
      <c r="G88" s="175"/>
      <c r="H88" s="175"/>
      <c r="I88" s="175"/>
      <c r="J88" s="175"/>
      <c r="K88" s="175"/>
      <c r="L88" s="175"/>
      <c r="M88" s="175"/>
      <c r="N88" s="175"/>
      <c r="O88" s="175"/>
      <c r="P88" s="175"/>
      <c r="Q88" s="175"/>
      <c r="R88" s="175"/>
      <c r="S88" s="175"/>
      <c r="T88" s="175"/>
      <c r="U88" s="175"/>
      <c r="V88" s="175"/>
      <c r="W88" s="175"/>
      <c r="X88" s="175"/>
      <c r="Y88" s="175"/>
      <c r="Z88" s="175"/>
      <c r="AA88" s="175"/>
      <c r="AB88" s="175"/>
      <c r="AC88" s="175"/>
      <c r="AD88" s="175"/>
      <c r="AE88" s="175"/>
      <c r="AF88" s="175"/>
      <c r="AG88" s="175"/>
      <c r="AH88" s="175"/>
      <c r="AI88" s="175"/>
      <c r="AJ88" s="175"/>
      <c r="AK88" s="175"/>
      <c r="AL88" s="175"/>
      <c r="AM88" s="175"/>
      <c r="AN88" s="175"/>
      <c r="AO88" s="175"/>
      <c r="AP88" s="175"/>
      <c r="AQ88" s="175"/>
      <c r="AR88" s="175"/>
      <c r="AS88" s="175"/>
      <c r="AT88" s="175"/>
      <c r="AU88" s="175"/>
      <c r="AV88" s="175"/>
      <c r="AW88" s="175"/>
      <c r="AX88" s="175"/>
      <c r="AY88" s="175"/>
      <c r="AZ88" s="175"/>
      <c r="BA88" s="175"/>
      <c r="BB88" s="175"/>
      <c r="BC88" s="175"/>
      <c r="BD88" s="175"/>
      <c r="BE88" s="175"/>
      <c r="BF88" s="175"/>
      <c r="BG88" s="175"/>
      <c r="BH88" s="175"/>
      <c r="BI88" s="175"/>
      <c r="BJ88" s="175"/>
      <c r="BK88" s="175"/>
      <c r="BL88" s="175"/>
      <c r="BM88" s="175"/>
      <c r="BN88" s="175"/>
      <c r="BO88" s="176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</row>
    <row r="89" spans="1:92" ht="24.75" customHeight="1">
      <c r="A89" s="1"/>
      <c r="B89" s="195"/>
      <c r="C89" s="173"/>
      <c r="D89" s="196" t="s">
        <v>101</v>
      </c>
      <c r="E89" s="172"/>
      <c r="F89" s="172"/>
      <c r="G89" s="172"/>
      <c r="H89" s="172"/>
      <c r="I89" s="172"/>
      <c r="J89" s="172"/>
      <c r="K89" s="172"/>
      <c r="L89" s="172"/>
      <c r="M89" s="172"/>
      <c r="N89" s="172"/>
      <c r="O89" s="173"/>
      <c r="P89" s="192"/>
      <c r="Q89" s="172"/>
      <c r="R89" s="173"/>
      <c r="S89" s="193" t="s">
        <v>37</v>
      </c>
      <c r="T89" s="172"/>
      <c r="U89" s="187"/>
      <c r="V89" s="171" t="s">
        <v>50</v>
      </c>
      <c r="W89" s="172"/>
      <c r="X89" s="187"/>
      <c r="Y89" s="188" t="s">
        <v>38</v>
      </c>
      <c r="Z89" s="172"/>
      <c r="AA89" s="187"/>
      <c r="AB89" s="171" t="s">
        <v>50</v>
      </c>
      <c r="AC89" s="172"/>
      <c r="AD89" s="187"/>
      <c r="AE89" s="188" t="s">
        <v>39</v>
      </c>
      <c r="AF89" s="172"/>
      <c r="AG89" s="187"/>
      <c r="AH89" s="171" t="s">
        <v>50</v>
      </c>
      <c r="AI89" s="172"/>
      <c r="AJ89" s="187"/>
      <c r="AK89" s="188" t="s">
        <v>40</v>
      </c>
      <c r="AL89" s="172"/>
      <c r="AM89" s="187"/>
      <c r="AN89" s="171" t="s">
        <v>50</v>
      </c>
      <c r="AO89" s="172"/>
      <c r="AP89" s="187"/>
      <c r="AQ89" s="188" t="s">
        <v>41</v>
      </c>
      <c r="AR89" s="172"/>
      <c r="AS89" s="187"/>
      <c r="AT89" s="171" t="s">
        <v>50</v>
      </c>
      <c r="AU89" s="172"/>
      <c r="AV89" s="187"/>
      <c r="AW89" s="188" t="s">
        <v>42</v>
      </c>
      <c r="AX89" s="172"/>
      <c r="AY89" s="187"/>
      <c r="AZ89" s="171" t="str">
        <f>IF(ISBLANK($E$13),"N/A","")</f>
        <v>N/A</v>
      </c>
      <c r="BA89" s="172"/>
      <c r="BB89" s="187"/>
      <c r="BC89" s="188" t="s">
        <v>43</v>
      </c>
      <c r="BD89" s="172"/>
      <c r="BE89" s="187"/>
      <c r="BF89" s="171" t="str">
        <f>IF(ISBLANK($E$14),"N/A","")</f>
        <v>N/A</v>
      </c>
      <c r="BG89" s="172"/>
      <c r="BH89" s="187"/>
      <c r="BI89" s="188" t="s">
        <v>44</v>
      </c>
      <c r="BJ89" s="172"/>
      <c r="BK89" s="172"/>
      <c r="BL89" s="171" t="str">
        <f>IF(ISBLANK($E$15),"N/A","")</f>
        <v>N/A</v>
      </c>
      <c r="BM89" s="172"/>
      <c r="BN89" s="173"/>
      <c r="BO89" s="41"/>
      <c r="BP89" s="1"/>
      <c r="BQ89" s="36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</row>
    <row r="90" spans="1:92" ht="24.75" customHeight="1">
      <c r="A90" s="1"/>
      <c r="B90" s="186" t="s">
        <v>106</v>
      </c>
      <c r="C90" s="175"/>
      <c r="D90" s="175"/>
      <c r="E90" s="175"/>
      <c r="F90" s="175"/>
      <c r="G90" s="175"/>
      <c r="H90" s="175"/>
      <c r="I90" s="175"/>
      <c r="J90" s="175"/>
      <c r="K90" s="175"/>
      <c r="L90" s="175"/>
      <c r="M90" s="175"/>
      <c r="N90" s="175"/>
      <c r="O90" s="175"/>
      <c r="P90" s="175"/>
      <c r="Q90" s="175"/>
      <c r="R90" s="175"/>
      <c r="S90" s="175"/>
      <c r="T90" s="175"/>
      <c r="U90" s="175"/>
      <c r="V90" s="175"/>
      <c r="W90" s="175"/>
      <c r="X90" s="175"/>
      <c r="Y90" s="175"/>
      <c r="Z90" s="175"/>
      <c r="AA90" s="175"/>
      <c r="AB90" s="175"/>
      <c r="AC90" s="175"/>
      <c r="AD90" s="175"/>
      <c r="AE90" s="175"/>
      <c r="AF90" s="175"/>
      <c r="AG90" s="175"/>
      <c r="AH90" s="175"/>
      <c r="AI90" s="175"/>
      <c r="AJ90" s="175"/>
      <c r="AK90" s="175"/>
      <c r="AL90" s="175"/>
      <c r="AM90" s="175"/>
      <c r="AN90" s="175"/>
      <c r="AO90" s="175"/>
      <c r="AP90" s="175"/>
      <c r="AQ90" s="175"/>
      <c r="AR90" s="175"/>
      <c r="AS90" s="175"/>
      <c r="AT90" s="175"/>
      <c r="AU90" s="175"/>
      <c r="AV90" s="175"/>
      <c r="AW90" s="175"/>
      <c r="AX90" s="175"/>
      <c r="AY90" s="175"/>
      <c r="AZ90" s="175"/>
      <c r="BA90" s="175"/>
      <c r="BB90" s="175"/>
      <c r="BC90" s="175"/>
      <c r="BD90" s="175"/>
      <c r="BE90" s="175"/>
      <c r="BF90" s="175"/>
      <c r="BG90" s="175"/>
      <c r="BH90" s="175"/>
      <c r="BI90" s="175"/>
      <c r="BJ90" s="175"/>
      <c r="BK90" s="175"/>
      <c r="BL90" s="175"/>
      <c r="BM90" s="175"/>
      <c r="BN90" s="175"/>
      <c r="BO90" s="176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</row>
    <row r="91" spans="1:92" ht="24.75" customHeight="1">
      <c r="A91" s="1"/>
      <c r="B91" s="195"/>
      <c r="C91" s="173"/>
      <c r="D91" s="374" t="s">
        <v>55</v>
      </c>
      <c r="E91" s="172"/>
      <c r="F91" s="172"/>
      <c r="G91" s="172"/>
      <c r="H91" s="172"/>
      <c r="I91" s="172"/>
      <c r="J91" s="172"/>
      <c r="K91" s="172"/>
      <c r="L91" s="172"/>
      <c r="M91" s="172"/>
      <c r="N91" s="172"/>
      <c r="O91" s="173"/>
      <c r="P91" s="192"/>
      <c r="Q91" s="172"/>
      <c r="R91" s="173"/>
      <c r="S91" s="193" t="s">
        <v>37</v>
      </c>
      <c r="T91" s="172"/>
      <c r="U91" s="187"/>
      <c r="V91" s="171" t="s">
        <v>50</v>
      </c>
      <c r="W91" s="172"/>
      <c r="X91" s="187"/>
      <c r="Y91" s="188" t="s">
        <v>38</v>
      </c>
      <c r="Z91" s="172"/>
      <c r="AA91" s="187"/>
      <c r="AB91" s="171" t="s">
        <v>50</v>
      </c>
      <c r="AC91" s="172"/>
      <c r="AD91" s="187"/>
      <c r="AE91" s="188" t="s">
        <v>39</v>
      </c>
      <c r="AF91" s="172"/>
      <c r="AG91" s="187"/>
      <c r="AH91" s="449" t="s">
        <v>50</v>
      </c>
      <c r="AI91" s="172"/>
      <c r="AJ91" s="187"/>
      <c r="AK91" s="188" t="s">
        <v>40</v>
      </c>
      <c r="AL91" s="172"/>
      <c r="AM91" s="187"/>
      <c r="AN91" s="171" t="s">
        <v>50</v>
      </c>
      <c r="AO91" s="172"/>
      <c r="AP91" s="187"/>
      <c r="AQ91" s="188" t="s">
        <v>41</v>
      </c>
      <c r="AR91" s="172"/>
      <c r="AS91" s="187"/>
      <c r="AT91" s="171" t="s">
        <v>50</v>
      </c>
      <c r="AU91" s="172"/>
      <c r="AV91" s="187"/>
      <c r="AW91" s="188" t="s">
        <v>42</v>
      </c>
      <c r="AX91" s="172"/>
      <c r="AY91" s="187"/>
      <c r="AZ91" s="171" t="str">
        <f>IF(ISBLANK($E$13),"N/A","")</f>
        <v>N/A</v>
      </c>
      <c r="BA91" s="172"/>
      <c r="BB91" s="187"/>
      <c r="BC91" s="188" t="s">
        <v>43</v>
      </c>
      <c r="BD91" s="172"/>
      <c r="BE91" s="187"/>
      <c r="BF91" s="171" t="str">
        <f>IF(ISBLANK($E$14),"N/A","")</f>
        <v>N/A</v>
      </c>
      <c r="BG91" s="172"/>
      <c r="BH91" s="187"/>
      <c r="BI91" s="188" t="s">
        <v>44</v>
      </c>
      <c r="BJ91" s="172"/>
      <c r="BK91" s="172"/>
      <c r="BL91" s="171" t="str">
        <f>IF(ISBLANK($E$15),"N/A","")</f>
        <v>N/A</v>
      </c>
      <c r="BM91" s="172"/>
      <c r="BN91" s="173"/>
      <c r="BO91" s="41"/>
      <c r="BP91" s="1"/>
      <c r="BQ91" s="36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</row>
    <row r="92" spans="1:92" ht="24.75" customHeight="1">
      <c r="A92" s="1"/>
      <c r="B92" s="48" t="s">
        <v>107</v>
      </c>
      <c r="C92" s="49"/>
      <c r="D92" s="49"/>
      <c r="E92" s="49"/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  <c r="AA92" s="49"/>
      <c r="AB92" s="49"/>
      <c r="AC92" s="49"/>
      <c r="AD92" s="49"/>
      <c r="AE92" s="49"/>
      <c r="AF92" s="49"/>
      <c r="AG92" s="49"/>
      <c r="AH92" s="49"/>
      <c r="AI92" s="49"/>
      <c r="AJ92" s="49"/>
      <c r="AK92" s="49"/>
      <c r="AL92" s="49"/>
      <c r="AM92" s="49"/>
      <c r="AN92" s="49"/>
      <c r="AO92" s="49"/>
      <c r="AP92" s="49"/>
      <c r="AQ92" s="49"/>
      <c r="AR92" s="49"/>
      <c r="AS92" s="49"/>
      <c r="AT92" s="49"/>
      <c r="AU92" s="49"/>
      <c r="AV92" s="49"/>
      <c r="AW92" s="49"/>
      <c r="AX92" s="49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</row>
    <row r="93" spans="1:92" ht="24.75" customHeight="1">
      <c r="A93" s="1"/>
      <c r="B93" s="195"/>
      <c r="C93" s="173"/>
      <c r="D93" s="196" t="s">
        <v>101</v>
      </c>
      <c r="E93" s="172"/>
      <c r="F93" s="172"/>
      <c r="G93" s="172"/>
      <c r="H93" s="172"/>
      <c r="I93" s="172"/>
      <c r="J93" s="172"/>
      <c r="K93" s="172"/>
      <c r="L93" s="172"/>
      <c r="M93" s="172"/>
      <c r="N93" s="172"/>
      <c r="O93" s="173"/>
      <c r="P93" s="192"/>
      <c r="Q93" s="172"/>
      <c r="R93" s="173"/>
      <c r="S93" s="193" t="s">
        <v>37</v>
      </c>
      <c r="T93" s="172"/>
      <c r="U93" s="187"/>
      <c r="V93" s="171">
        <v>10</v>
      </c>
      <c r="W93" s="172"/>
      <c r="X93" s="187"/>
      <c r="Y93" s="188" t="s">
        <v>38</v>
      </c>
      <c r="Z93" s="172"/>
      <c r="AA93" s="187"/>
      <c r="AB93" s="171">
        <v>12.5</v>
      </c>
      <c r="AC93" s="172"/>
      <c r="AD93" s="187"/>
      <c r="AE93" s="188" t="s">
        <v>39</v>
      </c>
      <c r="AF93" s="172"/>
      <c r="AG93" s="187"/>
      <c r="AH93" s="171">
        <v>8.5</v>
      </c>
      <c r="AI93" s="172"/>
      <c r="AJ93" s="187"/>
      <c r="AK93" s="188" t="s">
        <v>40</v>
      </c>
      <c r="AL93" s="172"/>
      <c r="AM93" s="187"/>
      <c r="AN93" s="171">
        <v>7.5</v>
      </c>
      <c r="AO93" s="172"/>
      <c r="AP93" s="187"/>
      <c r="AQ93" s="188" t="s">
        <v>41</v>
      </c>
      <c r="AR93" s="172"/>
      <c r="AS93" s="187"/>
      <c r="AT93" s="171">
        <v>5</v>
      </c>
      <c r="AU93" s="172"/>
      <c r="AV93" s="187"/>
      <c r="AW93" s="188" t="s">
        <v>42</v>
      </c>
      <c r="AX93" s="172"/>
      <c r="AY93" s="187"/>
      <c r="AZ93" s="171" t="str">
        <f>IF(ISBLANK($E$13),"N/A","")</f>
        <v>N/A</v>
      </c>
      <c r="BA93" s="172"/>
      <c r="BB93" s="187"/>
      <c r="BC93" s="188" t="s">
        <v>43</v>
      </c>
      <c r="BD93" s="172"/>
      <c r="BE93" s="187"/>
      <c r="BF93" s="171" t="str">
        <f>IF(ISBLANK($E$14),"N/A","")</f>
        <v>N/A</v>
      </c>
      <c r="BG93" s="172"/>
      <c r="BH93" s="187"/>
      <c r="BI93" s="188" t="s">
        <v>44</v>
      </c>
      <c r="BJ93" s="172"/>
      <c r="BK93" s="172"/>
      <c r="BL93" s="171" t="str">
        <f>IF(ISBLANK($E$15),"N/A","")</f>
        <v>N/A</v>
      </c>
      <c r="BM93" s="172"/>
      <c r="BN93" s="173"/>
      <c r="BO93" s="41"/>
      <c r="BP93" s="1"/>
      <c r="BQ93" s="36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</row>
    <row r="94" spans="1:92" ht="24.75" customHeight="1">
      <c r="A94" s="1"/>
      <c r="B94" s="186" t="s">
        <v>108</v>
      </c>
      <c r="C94" s="175"/>
      <c r="D94" s="175"/>
      <c r="E94" s="175"/>
      <c r="F94" s="175"/>
      <c r="G94" s="175"/>
      <c r="H94" s="175"/>
      <c r="I94" s="175"/>
      <c r="J94" s="175"/>
      <c r="K94" s="175"/>
      <c r="L94" s="175"/>
      <c r="M94" s="175"/>
      <c r="N94" s="175"/>
      <c r="O94" s="175"/>
      <c r="P94" s="175"/>
      <c r="Q94" s="175"/>
      <c r="R94" s="175"/>
      <c r="S94" s="175"/>
      <c r="T94" s="175"/>
      <c r="U94" s="175"/>
      <c r="V94" s="175"/>
      <c r="W94" s="175"/>
      <c r="X94" s="175"/>
      <c r="Y94" s="175"/>
      <c r="Z94" s="175"/>
      <c r="AA94" s="175"/>
      <c r="AB94" s="175"/>
      <c r="AC94" s="175"/>
      <c r="AD94" s="175"/>
      <c r="AE94" s="175"/>
      <c r="AF94" s="175"/>
      <c r="AG94" s="175"/>
      <c r="AH94" s="175"/>
      <c r="AI94" s="175"/>
      <c r="AJ94" s="175"/>
      <c r="AK94" s="175"/>
      <c r="AL94" s="175"/>
      <c r="AM94" s="175"/>
      <c r="AN94" s="175"/>
      <c r="AO94" s="175"/>
      <c r="AP94" s="175"/>
      <c r="AQ94" s="175"/>
      <c r="AR94" s="175"/>
      <c r="AS94" s="175"/>
      <c r="AT94" s="175"/>
      <c r="AU94" s="175"/>
      <c r="AV94" s="175"/>
      <c r="AW94" s="175"/>
      <c r="AX94" s="175"/>
      <c r="AY94" s="175"/>
      <c r="AZ94" s="175"/>
      <c r="BA94" s="175"/>
      <c r="BB94" s="175"/>
      <c r="BC94" s="175"/>
      <c r="BD94" s="175"/>
      <c r="BE94" s="175"/>
      <c r="BF94" s="175"/>
      <c r="BG94" s="175"/>
      <c r="BH94" s="175"/>
      <c r="BI94" s="175"/>
      <c r="BJ94" s="175"/>
      <c r="BK94" s="175"/>
      <c r="BL94" s="175"/>
      <c r="BM94" s="175"/>
      <c r="BN94" s="175"/>
      <c r="BO94" s="176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</row>
    <row r="95" spans="1:92" ht="24.75" customHeight="1">
      <c r="A95" s="1"/>
      <c r="B95" s="195"/>
      <c r="C95" s="173"/>
      <c r="D95" s="194" t="s">
        <v>58</v>
      </c>
      <c r="E95" s="172"/>
      <c r="F95" s="172"/>
      <c r="G95" s="172"/>
      <c r="H95" s="172"/>
      <c r="I95" s="172"/>
      <c r="J95" s="172"/>
      <c r="K95" s="172"/>
      <c r="L95" s="172"/>
      <c r="M95" s="172"/>
      <c r="N95" s="172"/>
      <c r="O95" s="173"/>
      <c r="P95" s="192"/>
      <c r="Q95" s="172"/>
      <c r="R95" s="173"/>
      <c r="S95" s="193" t="s">
        <v>37</v>
      </c>
      <c r="T95" s="172"/>
      <c r="U95" s="187"/>
      <c r="V95" s="171">
        <v>10</v>
      </c>
      <c r="W95" s="172"/>
      <c r="X95" s="187"/>
      <c r="Y95" s="188" t="s">
        <v>38</v>
      </c>
      <c r="Z95" s="172"/>
      <c r="AA95" s="187"/>
      <c r="AB95" s="171">
        <v>12.5</v>
      </c>
      <c r="AC95" s="172"/>
      <c r="AD95" s="187"/>
      <c r="AE95" s="188" t="s">
        <v>39</v>
      </c>
      <c r="AF95" s="172"/>
      <c r="AG95" s="187"/>
      <c r="AH95" s="171" t="s">
        <v>50</v>
      </c>
      <c r="AI95" s="172"/>
      <c r="AJ95" s="187"/>
      <c r="AK95" s="188" t="s">
        <v>40</v>
      </c>
      <c r="AL95" s="172"/>
      <c r="AM95" s="187"/>
      <c r="AN95" s="171" t="s">
        <v>50</v>
      </c>
      <c r="AO95" s="172"/>
      <c r="AP95" s="187"/>
      <c r="AQ95" s="188" t="s">
        <v>41</v>
      </c>
      <c r="AR95" s="172"/>
      <c r="AS95" s="187"/>
      <c r="AT95" s="171" t="s">
        <v>50</v>
      </c>
      <c r="AU95" s="172"/>
      <c r="AV95" s="187"/>
      <c r="AW95" s="188" t="s">
        <v>42</v>
      </c>
      <c r="AX95" s="172"/>
      <c r="AY95" s="187"/>
      <c r="AZ95" s="171" t="str">
        <f>IF(ISBLANK($E$13),"N/A","")</f>
        <v>N/A</v>
      </c>
      <c r="BA95" s="172"/>
      <c r="BB95" s="187"/>
      <c r="BC95" s="188" t="s">
        <v>43</v>
      </c>
      <c r="BD95" s="172"/>
      <c r="BE95" s="187"/>
      <c r="BF95" s="171" t="str">
        <f>IF(ISBLANK($E$14),"N/A","")</f>
        <v>N/A</v>
      </c>
      <c r="BG95" s="172"/>
      <c r="BH95" s="187"/>
      <c r="BI95" s="188" t="s">
        <v>44</v>
      </c>
      <c r="BJ95" s="172"/>
      <c r="BK95" s="172"/>
      <c r="BL95" s="171" t="str">
        <f>IF(ISBLANK($E$15),"N/A","")</f>
        <v>N/A</v>
      </c>
      <c r="BM95" s="172"/>
      <c r="BN95" s="173"/>
      <c r="BO95" s="41"/>
      <c r="BP95" s="1"/>
      <c r="BQ95" s="36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</row>
    <row r="96" spans="1:92" ht="24.75" customHeight="1">
      <c r="A96" s="1"/>
      <c r="B96" s="186" t="s">
        <v>109</v>
      </c>
      <c r="C96" s="175"/>
      <c r="D96" s="175"/>
      <c r="E96" s="175"/>
      <c r="F96" s="175"/>
      <c r="G96" s="175"/>
      <c r="H96" s="175"/>
      <c r="I96" s="175"/>
      <c r="J96" s="175"/>
      <c r="K96" s="175"/>
      <c r="L96" s="175"/>
      <c r="M96" s="175"/>
      <c r="N96" s="175"/>
      <c r="O96" s="175"/>
      <c r="P96" s="175"/>
      <c r="Q96" s="175"/>
      <c r="R96" s="175"/>
      <c r="S96" s="175"/>
      <c r="T96" s="175"/>
      <c r="U96" s="175"/>
      <c r="V96" s="175"/>
      <c r="W96" s="175"/>
      <c r="X96" s="175"/>
      <c r="Y96" s="175"/>
      <c r="Z96" s="175"/>
      <c r="AA96" s="175"/>
      <c r="AB96" s="175"/>
      <c r="AC96" s="175"/>
      <c r="AD96" s="175"/>
      <c r="AE96" s="175"/>
      <c r="AF96" s="175"/>
      <c r="AG96" s="175"/>
      <c r="AH96" s="175"/>
      <c r="AI96" s="175"/>
      <c r="AJ96" s="175"/>
      <c r="AK96" s="175"/>
      <c r="AL96" s="175"/>
      <c r="AM96" s="175"/>
      <c r="AN96" s="175"/>
      <c r="AO96" s="175"/>
      <c r="AP96" s="175"/>
      <c r="AQ96" s="175"/>
      <c r="AR96" s="175"/>
      <c r="AS96" s="175"/>
      <c r="AT96" s="175"/>
      <c r="AU96" s="175"/>
      <c r="AV96" s="175"/>
      <c r="AW96" s="175"/>
      <c r="AX96" s="175"/>
      <c r="AY96" s="175"/>
      <c r="AZ96" s="175"/>
      <c r="BA96" s="175"/>
      <c r="BB96" s="175"/>
      <c r="BC96" s="175"/>
      <c r="BD96" s="175"/>
      <c r="BE96" s="175"/>
      <c r="BF96" s="175"/>
      <c r="BG96" s="175"/>
      <c r="BH96" s="175"/>
      <c r="BI96" s="175"/>
      <c r="BJ96" s="175"/>
      <c r="BK96" s="175"/>
      <c r="BL96" s="175"/>
      <c r="BM96" s="175"/>
      <c r="BN96" s="175"/>
      <c r="BO96" s="176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</row>
    <row r="97" spans="1:92" ht="24.75" customHeight="1">
      <c r="A97" s="1"/>
      <c r="B97" s="191"/>
      <c r="C97" s="173"/>
      <c r="D97" s="196" t="s">
        <v>101</v>
      </c>
      <c r="E97" s="172"/>
      <c r="F97" s="172"/>
      <c r="G97" s="172"/>
      <c r="H97" s="172"/>
      <c r="I97" s="172"/>
      <c r="J97" s="172"/>
      <c r="K97" s="172"/>
      <c r="L97" s="172"/>
      <c r="M97" s="172"/>
      <c r="N97" s="172"/>
      <c r="O97" s="173"/>
      <c r="P97" s="192"/>
      <c r="Q97" s="172"/>
      <c r="R97" s="173"/>
      <c r="S97" s="193" t="s">
        <v>37</v>
      </c>
      <c r="T97" s="172"/>
      <c r="U97" s="187"/>
      <c r="V97" s="449" t="s">
        <v>55</v>
      </c>
      <c r="W97" s="172"/>
      <c r="X97" s="187"/>
      <c r="Y97" s="188" t="s">
        <v>38</v>
      </c>
      <c r="Z97" s="172"/>
      <c r="AA97" s="187"/>
      <c r="AB97" s="171" t="s">
        <v>55</v>
      </c>
      <c r="AC97" s="172"/>
      <c r="AD97" s="187"/>
      <c r="AE97" s="188" t="s">
        <v>39</v>
      </c>
      <c r="AF97" s="172"/>
      <c r="AG97" s="187"/>
      <c r="AH97" s="171" t="s">
        <v>55</v>
      </c>
      <c r="AI97" s="172"/>
      <c r="AJ97" s="187"/>
      <c r="AK97" s="188" t="s">
        <v>40</v>
      </c>
      <c r="AL97" s="172"/>
      <c r="AM97" s="187"/>
      <c r="AN97" s="171" t="s">
        <v>55</v>
      </c>
      <c r="AO97" s="172"/>
      <c r="AP97" s="187"/>
      <c r="AQ97" s="188" t="s">
        <v>41</v>
      </c>
      <c r="AR97" s="172"/>
      <c r="AS97" s="187"/>
      <c r="AT97" s="449" t="s">
        <v>55</v>
      </c>
      <c r="AU97" s="172"/>
      <c r="AV97" s="187"/>
      <c r="AW97" s="188" t="s">
        <v>42</v>
      </c>
      <c r="AX97" s="172"/>
      <c r="AY97" s="187"/>
      <c r="AZ97" s="171" t="str">
        <f>IF(ISBLANK($E$13),"N/A","")</f>
        <v>N/A</v>
      </c>
      <c r="BA97" s="172"/>
      <c r="BB97" s="187"/>
      <c r="BC97" s="188" t="s">
        <v>43</v>
      </c>
      <c r="BD97" s="172"/>
      <c r="BE97" s="187"/>
      <c r="BF97" s="171" t="str">
        <f>IF(ISBLANK($E$14),"N/A","")</f>
        <v>N/A</v>
      </c>
      <c r="BG97" s="172"/>
      <c r="BH97" s="187"/>
      <c r="BI97" s="188" t="s">
        <v>44</v>
      </c>
      <c r="BJ97" s="172"/>
      <c r="BK97" s="172"/>
      <c r="BL97" s="171" t="str">
        <f>IF(ISBLANK($E$15),"N/A","")</f>
        <v>N/A</v>
      </c>
      <c r="BM97" s="172"/>
      <c r="BN97" s="173"/>
      <c r="BO97" s="41"/>
      <c r="BP97" s="1"/>
      <c r="BQ97" s="36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</row>
    <row r="98" spans="1:92" ht="24.75" customHeight="1">
      <c r="A98" s="1"/>
      <c r="B98" s="186" t="s">
        <v>110</v>
      </c>
      <c r="C98" s="175"/>
      <c r="D98" s="175"/>
      <c r="E98" s="175"/>
      <c r="F98" s="175"/>
      <c r="G98" s="175"/>
      <c r="H98" s="175"/>
      <c r="I98" s="175"/>
      <c r="J98" s="175"/>
      <c r="K98" s="175"/>
      <c r="L98" s="175"/>
      <c r="M98" s="175"/>
      <c r="N98" s="175"/>
      <c r="O98" s="175"/>
      <c r="P98" s="175"/>
      <c r="Q98" s="175"/>
      <c r="R98" s="175"/>
      <c r="S98" s="175"/>
      <c r="T98" s="175"/>
      <c r="U98" s="175"/>
      <c r="V98" s="175"/>
      <c r="W98" s="175"/>
      <c r="X98" s="175"/>
      <c r="Y98" s="175"/>
      <c r="Z98" s="175"/>
      <c r="AA98" s="175"/>
      <c r="AB98" s="175"/>
      <c r="AC98" s="175"/>
      <c r="AD98" s="175"/>
      <c r="AE98" s="175"/>
      <c r="AF98" s="175"/>
      <c r="AG98" s="175"/>
      <c r="AH98" s="175"/>
      <c r="AI98" s="175"/>
      <c r="AJ98" s="175"/>
      <c r="AK98" s="175"/>
      <c r="AL98" s="175"/>
      <c r="AM98" s="175"/>
      <c r="AN98" s="175"/>
      <c r="AO98" s="175"/>
      <c r="AP98" s="175"/>
      <c r="AQ98" s="175"/>
      <c r="AR98" s="175"/>
      <c r="AS98" s="175"/>
      <c r="AT98" s="175"/>
      <c r="AU98" s="175"/>
      <c r="AV98" s="175"/>
      <c r="AW98" s="175"/>
      <c r="AX98" s="175"/>
      <c r="AY98" s="175"/>
      <c r="AZ98" s="175"/>
      <c r="BA98" s="175"/>
      <c r="BB98" s="175"/>
      <c r="BC98" s="175"/>
      <c r="BD98" s="175"/>
      <c r="BE98" s="175"/>
      <c r="BF98" s="175"/>
      <c r="BG98" s="175"/>
      <c r="BH98" s="175"/>
      <c r="BI98" s="175"/>
      <c r="BJ98" s="175"/>
      <c r="BK98" s="175"/>
      <c r="BL98" s="175"/>
      <c r="BM98" s="175"/>
      <c r="BN98" s="175"/>
      <c r="BO98" s="176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</row>
    <row r="99" spans="1:92" ht="24.75" customHeight="1">
      <c r="A99" s="1"/>
      <c r="B99" s="191"/>
      <c r="C99" s="173"/>
      <c r="D99" s="196" t="s">
        <v>101</v>
      </c>
      <c r="E99" s="172"/>
      <c r="F99" s="172"/>
      <c r="G99" s="172"/>
      <c r="H99" s="172"/>
      <c r="I99" s="172"/>
      <c r="J99" s="172"/>
      <c r="K99" s="172"/>
      <c r="L99" s="172"/>
      <c r="M99" s="172"/>
      <c r="N99" s="172"/>
      <c r="O99" s="173"/>
      <c r="P99" s="192"/>
      <c r="Q99" s="172"/>
      <c r="R99" s="173"/>
      <c r="S99" s="193" t="s">
        <v>37</v>
      </c>
      <c r="T99" s="172"/>
      <c r="U99" s="187"/>
      <c r="V99" s="171" t="s">
        <v>50</v>
      </c>
      <c r="W99" s="172"/>
      <c r="X99" s="187"/>
      <c r="Y99" s="188" t="s">
        <v>38</v>
      </c>
      <c r="Z99" s="172"/>
      <c r="AA99" s="187"/>
      <c r="AB99" s="171" t="s">
        <v>50</v>
      </c>
      <c r="AC99" s="172"/>
      <c r="AD99" s="187"/>
      <c r="AE99" s="188" t="s">
        <v>39</v>
      </c>
      <c r="AF99" s="172"/>
      <c r="AG99" s="187"/>
      <c r="AH99" s="449" t="s">
        <v>50</v>
      </c>
      <c r="AI99" s="172"/>
      <c r="AJ99" s="187"/>
      <c r="AK99" s="188" t="s">
        <v>40</v>
      </c>
      <c r="AL99" s="172"/>
      <c r="AM99" s="187"/>
      <c r="AN99" s="449" t="s">
        <v>50</v>
      </c>
      <c r="AO99" s="172"/>
      <c r="AP99" s="187"/>
      <c r="AQ99" s="188" t="s">
        <v>41</v>
      </c>
      <c r="AR99" s="172"/>
      <c r="AS99" s="187"/>
      <c r="AT99" s="171" t="s">
        <v>50</v>
      </c>
      <c r="AU99" s="172"/>
      <c r="AV99" s="187"/>
      <c r="AW99" s="188" t="s">
        <v>42</v>
      </c>
      <c r="AX99" s="172"/>
      <c r="AY99" s="187"/>
      <c r="AZ99" s="171" t="str">
        <f>IF(ISBLANK($E$13),"N/A",IF(VALUE(MID($E$13,3,2))&lt;10,"N/A",""))</f>
        <v>N/A</v>
      </c>
      <c r="BA99" s="172"/>
      <c r="BB99" s="187"/>
      <c r="BC99" s="188" t="s">
        <v>43</v>
      </c>
      <c r="BD99" s="172"/>
      <c r="BE99" s="187"/>
      <c r="BF99" s="171" t="str">
        <f>IF(ISBLANK($E$14),"N/A",IF(VALUE(MID($E$14,3,2))&lt;10,"N/A",""))</f>
        <v>N/A</v>
      </c>
      <c r="BG99" s="172"/>
      <c r="BH99" s="187"/>
      <c r="BI99" s="188" t="s">
        <v>44</v>
      </c>
      <c r="BJ99" s="172"/>
      <c r="BK99" s="172"/>
      <c r="BL99" s="171" t="str">
        <f>IF(ISBLANK($E$15),"N/A",IF(VALUE(MID($E$15,3,2))&lt;10,"N/A",""))</f>
        <v>N/A</v>
      </c>
      <c r="BM99" s="172"/>
      <c r="BN99" s="173"/>
      <c r="BO99" s="43"/>
      <c r="BP99" s="38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</row>
    <row r="100" spans="1:92" ht="24.75" customHeight="1">
      <c r="A100" s="1"/>
      <c r="B100" s="197"/>
      <c r="C100" s="172"/>
      <c r="D100" s="172"/>
      <c r="E100" s="172"/>
      <c r="F100" s="172"/>
      <c r="G100" s="172"/>
      <c r="H100" s="172"/>
      <c r="I100" s="172"/>
      <c r="J100" s="172"/>
      <c r="K100" s="172"/>
      <c r="L100" s="172"/>
      <c r="M100" s="172"/>
      <c r="N100" s="172"/>
      <c r="O100" s="172"/>
      <c r="P100" s="172"/>
      <c r="Q100" s="172"/>
      <c r="R100" s="172"/>
      <c r="S100" s="172"/>
      <c r="T100" s="172"/>
      <c r="U100" s="172"/>
      <c r="V100" s="172"/>
      <c r="W100" s="172"/>
      <c r="X100" s="172"/>
      <c r="Y100" s="172"/>
      <c r="Z100" s="172"/>
      <c r="AA100" s="172"/>
      <c r="AB100" s="172"/>
      <c r="AC100" s="172"/>
      <c r="AD100" s="172"/>
      <c r="AE100" s="172"/>
      <c r="AF100" s="172"/>
      <c r="AG100" s="172"/>
      <c r="AH100" s="172"/>
      <c r="AI100" s="172"/>
      <c r="AJ100" s="172"/>
      <c r="AK100" s="172"/>
      <c r="AL100" s="172"/>
      <c r="AM100" s="172"/>
      <c r="AN100" s="172"/>
      <c r="AO100" s="172"/>
      <c r="AP100" s="172"/>
      <c r="AQ100" s="172"/>
      <c r="AR100" s="172"/>
      <c r="AS100" s="172"/>
      <c r="AT100" s="172"/>
      <c r="AU100" s="172"/>
      <c r="AV100" s="172"/>
      <c r="AW100" s="172"/>
      <c r="AX100" s="172"/>
      <c r="AY100" s="172"/>
      <c r="AZ100" s="172"/>
      <c r="BA100" s="172"/>
      <c r="BB100" s="172"/>
      <c r="BC100" s="172"/>
      <c r="BD100" s="172"/>
      <c r="BE100" s="172"/>
      <c r="BF100" s="172"/>
      <c r="BG100" s="172"/>
      <c r="BH100" s="172"/>
      <c r="BI100" s="172"/>
      <c r="BJ100" s="172"/>
      <c r="BK100" s="172"/>
      <c r="BL100" s="172"/>
      <c r="BM100" s="172"/>
      <c r="BN100" s="172"/>
      <c r="BO100" s="198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</row>
    <row r="101" spans="1:92" ht="24.75" customHeight="1">
      <c r="A101" s="1"/>
      <c r="B101" s="177"/>
      <c r="C101" s="178"/>
      <c r="D101" s="178"/>
      <c r="E101" s="178"/>
      <c r="F101" s="178"/>
      <c r="G101" s="178"/>
      <c r="H101" s="178"/>
      <c r="I101" s="178"/>
      <c r="J101" s="178"/>
      <c r="K101" s="178"/>
      <c r="L101" s="178"/>
      <c r="M101" s="178"/>
      <c r="N101" s="178"/>
      <c r="O101" s="178"/>
      <c r="P101" s="178"/>
      <c r="Q101" s="178"/>
      <c r="R101" s="178"/>
      <c r="S101" s="178"/>
      <c r="T101" s="178"/>
      <c r="U101" s="178"/>
      <c r="V101" s="178"/>
      <c r="W101" s="178"/>
      <c r="X101" s="178"/>
      <c r="Y101" s="178"/>
      <c r="Z101" s="178"/>
      <c r="AA101" s="178"/>
      <c r="AB101" s="178"/>
      <c r="AC101" s="178"/>
      <c r="AD101" s="178"/>
      <c r="AE101" s="178"/>
      <c r="AF101" s="178"/>
      <c r="AG101" s="178"/>
      <c r="AH101" s="178"/>
      <c r="AI101" s="178"/>
      <c r="AJ101" s="178"/>
      <c r="AK101" s="178"/>
      <c r="AL101" s="178"/>
      <c r="AM101" s="178"/>
      <c r="AN101" s="178"/>
      <c r="AO101" s="178"/>
      <c r="AP101" s="178"/>
      <c r="AQ101" s="178"/>
      <c r="AR101" s="178"/>
      <c r="AS101" s="178"/>
      <c r="AT101" s="178"/>
      <c r="AU101" s="178"/>
      <c r="AV101" s="178"/>
      <c r="AW101" s="178"/>
      <c r="AX101" s="178"/>
      <c r="AY101" s="178"/>
      <c r="AZ101" s="178"/>
      <c r="BA101" s="178"/>
      <c r="BB101" s="178"/>
      <c r="BC101" s="178"/>
      <c r="BD101" s="178"/>
      <c r="BE101" s="178"/>
      <c r="BF101" s="178"/>
      <c r="BG101" s="178"/>
      <c r="BH101" s="178"/>
      <c r="BI101" s="178"/>
      <c r="BJ101" s="178"/>
      <c r="BK101" s="178"/>
      <c r="BL101" s="178"/>
      <c r="BM101" s="178"/>
      <c r="BN101" s="178"/>
      <c r="BO101" s="179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</row>
    <row r="102" spans="1:92" ht="24.75" customHeight="1">
      <c r="A102" s="1"/>
      <c r="B102" s="180"/>
      <c r="C102" s="181"/>
      <c r="D102" s="181"/>
      <c r="E102" s="181"/>
      <c r="F102" s="181"/>
      <c r="G102" s="181"/>
      <c r="H102" s="181"/>
      <c r="I102" s="181"/>
      <c r="J102" s="181"/>
      <c r="K102" s="181"/>
      <c r="L102" s="181"/>
      <c r="M102" s="181"/>
      <c r="N102" s="181"/>
      <c r="O102" s="181"/>
      <c r="P102" s="181"/>
      <c r="Q102" s="181"/>
      <c r="R102" s="181"/>
      <c r="S102" s="181"/>
      <c r="T102" s="181"/>
      <c r="U102" s="181"/>
      <c r="V102" s="181"/>
      <c r="W102" s="181"/>
      <c r="X102" s="181"/>
      <c r="Y102" s="181"/>
      <c r="Z102" s="181"/>
      <c r="AA102" s="181"/>
      <c r="AB102" s="181"/>
      <c r="AC102" s="181"/>
      <c r="AD102" s="181"/>
      <c r="AE102" s="181"/>
      <c r="AF102" s="181"/>
      <c r="AG102" s="181"/>
      <c r="AH102" s="181"/>
      <c r="AI102" s="181"/>
      <c r="AJ102" s="181"/>
      <c r="AK102" s="181"/>
      <c r="AL102" s="181"/>
      <c r="AM102" s="181"/>
      <c r="AN102" s="181"/>
      <c r="AO102" s="181"/>
      <c r="AP102" s="181"/>
      <c r="AQ102" s="181"/>
      <c r="AR102" s="181"/>
      <c r="AS102" s="181"/>
      <c r="AT102" s="181"/>
      <c r="AU102" s="181"/>
      <c r="AV102" s="181"/>
      <c r="AW102" s="181"/>
      <c r="AX102" s="181"/>
      <c r="AY102" s="181"/>
      <c r="AZ102" s="181"/>
      <c r="BA102" s="181"/>
      <c r="BB102" s="181"/>
      <c r="BC102" s="181"/>
      <c r="BD102" s="181"/>
      <c r="BE102" s="181"/>
      <c r="BF102" s="181"/>
      <c r="BG102" s="181"/>
      <c r="BH102" s="181"/>
      <c r="BI102" s="181"/>
      <c r="BJ102" s="181"/>
      <c r="BK102" s="181"/>
      <c r="BL102" s="181"/>
      <c r="BM102" s="181"/>
      <c r="BN102" s="181"/>
      <c r="BO102" s="182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</row>
    <row r="103" spans="1:92" ht="24.75" customHeight="1">
      <c r="A103" s="1"/>
      <c r="B103" s="180"/>
      <c r="C103" s="181"/>
      <c r="D103" s="181"/>
      <c r="E103" s="181"/>
      <c r="F103" s="181"/>
      <c r="G103" s="181"/>
      <c r="H103" s="181"/>
      <c r="I103" s="181"/>
      <c r="J103" s="181"/>
      <c r="K103" s="181"/>
      <c r="L103" s="181"/>
      <c r="M103" s="181"/>
      <c r="N103" s="181"/>
      <c r="O103" s="181"/>
      <c r="P103" s="181"/>
      <c r="Q103" s="181"/>
      <c r="R103" s="181"/>
      <c r="S103" s="181"/>
      <c r="T103" s="181"/>
      <c r="U103" s="181"/>
      <c r="V103" s="181"/>
      <c r="W103" s="181"/>
      <c r="X103" s="181"/>
      <c r="Y103" s="181"/>
      <c r="Z103" s="181"/>
      <c r="AA103" s="181"/>
      <c r="AB103" s="181"/>
      <c r="AC103" s="181"/>
      <c r="AD103" s="181"/>
      <c r="AE103" s="181"/>
      <c r="AF103" s="181"/>
      <c r="AG103" s="181"/>
      <c r="AH103" s="181"/>
      <c r="AI103" s="181"/>
      <c r="AJ103" s="181"/>
      <c r="AK103" s="181"/>
      <c r="AL103" s="181"/>
      <c r="AM103" s="181"/>
      <c r="AN103" s="181"/>
      <c r="AO103" s="181"/>
      <c r="AP103" s="181"/>
      <c r="AQ103" s="181"/>
      <c r="AR103" s="181"/>
      <c r="AS103" s="181"/>
      <c r="AT103" s="181"/>
      <c r="AU103" s="181"/>
      <c r="AV103" s="181"/>
      <c r="AW103" s="181"/>
      <c r="AX103" s="181"/>
      <c r="AY103" s="181"/>
      <c r="AZ103" s="181"/>
      <c r="BA103" s="181"/>
      <c r="BB103" s="181"/>
      <c r="BC103" s="181"/>
      <c r="BD103" s="181"/>
      <c r="BE103" s="181"/>
      <c r="BF103" s="181"/>
      <c r="BG103" s="181"/>
      <c r="BH103" s="181"/>
      <c r="BI103" s="181"/>
      <c r="BJ103" s="181"/>
      <c r="BK103" s="181"/>
      <c r="BL103" s="181"/>
      <c r="BM103" s="181"/>
      <c r="BN103" s="181"/>
      <c r="BO103" s="182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</row>
    <row r="104" spans="1:92" ht="24.75" customHeight="1">
      <c r="A104" s="1"/>
      <c r="B104" s="180"/>
      <c r="C104" s="181"/>
      <c r="D104" s="181"/>
      <c r="E104" s="181"/>
      <c r="F104" s="181"/>
      <c r="G104" s="181"/>
      <c r="H104" s="181"/>
      <c r="I104" s="181"/>
      <c r="J104" s="181"/>
      <c r="K104" s="181"/>
      <c r="L104" s="181"/>
      <c r="M104" s="181"/>
      <c r="N104" s="181"/>
      <c r="O104" s="181"/>
      <c r="P104" s="181"/>
      <c r="Q104" s="181"/>
      <c r="R104" s="181"/>
      <c r="S104" s="181"/>
      <c r="T104" s="181"/>
      <c r="U104" s="181"/>
      <c r="V104" s="181"/>
      <c r="W104" s="181"/>
      <c r="X104" s="181"/>
      <c r="Y104" s="181"/>
      <c r="Z104" s="181"/>
      <c r="AA104" s="181"/>
      <c r="AB104" s="181"/>
      <c r="AC104" s="181"/>
      <c r="AD104" s="181"/>
      <c r="AE104" s="181"/>
      <c r="AF104" s="181"/>
      <c r="AG104" s="181"/>
      <c r="AH104" s="181"/>
      <c r="AI104" s="181"/>
      <c r="AJ104" s="181"/>
      <c r="AK104" s="181"/>
      <c r="AL104" s="181"/>
      <c r="AM104" s="181"/>
      <c r="AN104" s="181"/>
      <c r="AO104" s="181"/>
      <c r="AP104" s="181"/>
      <c r="AQ104" s="181"/>
      <c r="AR104" s="181"/>
      <c r="AS104" s="181"/>
      <c r="AT104" s="181"/>
      <c r="AU104" s="181"/>
      <c r="AV104" s="181"/>
      <c r="AW104" s="181"/>
      <c r="AX104" s="181"/>
      <c r="AY104" s="181"/>
      <c r="AZ104" s="181"/>
      <c r="BA104" s="181"/>
      <c r="BB104" s="181"/>
      <c r="BC104" s="181"/>
      <c r="BD104" s="181"/>
      <c r="BE104" s="181"/>
      <c r="BF104" s="181"/>
      <c r="BG104" s="181"/>
      <c r="BH104" s="181"/>
      <c r="BI104" s="181"/>
      <c r="BJ104" s="181"/>
      <c r="BK104" s="181"/>
      <c r="BL104" s="181"/>
      <c r="BM104" s="181"/>
      <c r="BN104" s="181"/>
      <c r="BO104" s="182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</row>
    <row r="105" spans="1:92" ht="24.75" customHeight="1">
      <c r="A105" s="1"/>
      <c r="B105" s="183"/>
      <c r="C105" s="184"/>
      <c r="D105" s="184"/>
      <c r="E105" s="184"/>
      <c r="F105" s="184"/>
      <c r="G105" s="184"/>
      <c r="H105" s="184"/>
      <c r="I105" s="184"/>
      <c r="J105" s="184"/>
      <c r="K105" s="184"/>
      <c r="L105" s="184"/>
      <c r="M105" s="184"/>
      <c r="N105" s="184"/>
      <c r="O105" s="184"/>
      <c r="P105" s="184"/>
      <c r="Q105" s="184"/>
      <c r="R105" s="184"/>
      <c r="S105" s="184"/>
      <c r="T105" s="184"/>
      <c r="U105" s="184"/>
      <c r="V105" s="184"/>
      <c r="W105" s="184"/>
      <c r="X105" s="184"/>
      <c r="Y105" s="184"/>
      <c r="Z105" s="184"/>
      <c r="AA105" s="184"/>
      <c r="AB105" s="184"/>
      <c r="AC105" s="184"/>
      <c r="AD105" s="184"/>
      <c r="AE105" s="184"/>
      <c r="AF105" s="184"/>
      <c r="AG105" s="184"/>
      <c r="AH105" s="184"/>
      <c r="AI105" s="184"/>
      <c r="AJ105" s="184"/>
      <c r="AK105" s="184"/>
      <c r="AL105" s="184"/>
      <c r="AM105" s="184"/>
      <c r="AN105" s="184"/>
      <c r="AO105" s="184"/>
      <c r="AP105" s="184"/>
      <c r="AQ105" s="184"/>
      <c r="AR105" s="184"/>
      <c r="AS105" s="184"/>
      <c r="AT105" s="184"/>
      <c r="AU105" s="184"/>
      <c r="AV105" s="184"/>
      <c r="AW105" s="184"/>
      <c r="AX105" s="184"/>
      <c r="AY105" s="184"/>
      <c r="AZ105" s="184"/>
      <c r="BA105" s="184"/>
      <c r="BB105" s="184"/>
      <c r="BC105" s="184"/>
      <c r="BD105" s="184"/>
      <c r="BE105" s="184"/>
      <c r="BF105" s="184"/>
      <c r="BG105" s="184"/>
      <c r="BH105" s="184"/>
      <c r="BI105" s="184"/>
      <c r="BJ105" s="184"/>
      <c r="BK105" s="184"/>
      <c r="BL105" s="184"/>
      <c r="BM105" s="184"/>
      <c r="BN105" s="184"/>
      <c r="BO105" s="185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</row>
    <row r="106" spans="1:92" ht="24.75" customHeight="1">
      <c r="A106" s="1"/>
      <c r="B106" s="199" t="s">
        <v>111</v>
      </c>
      <c r="C106" s="200"/>
      <c r="D106" s="200"/>
      <c r="E106" s="200"/>
      <c r="F106" s="200"/>
      <c r="G106" s="200"/>
      <c r="H106" s="200"/>
      <c r="I106" s="200"/>
      <c r="J106" s="200"/>
      <c r="K106" s="200"/>
      <c r="L106" s="200"/>
      <c r="M106" s="200"/>
      <c r="N106" s="200"/>
      <c r="O106" s="200"/>
      <c r="P106" s="200"/>
      <c r="Q106" s="200"/>
      <c r="R106" s="200"/>
      <c r="S106" s="200"/>
      <c r="T106" s="200"/>
      <c r="U106" s="200"/>
      <c r="V106" s="200"/>
      <c r="W106" s="200"/>
      <c r="X106" s="200"/>
      <c r="Y106" s="200"/>
      <c r="Z106" s="200"/>
      <c r="AA106" s="200"/>
      <c r="AB106" s="200"/>
      <c r="AC106" s="200"/>
      <c r="AD106" s="200"/>
      <c r="AE106" s="200"/>
      <c r="AF106" s="200"/>
      <c r="AG106" s="200"/>
      <c r="AH106" s="200"/>
      <c r="AI106" s="200"/>
      <c r="AJ106" s="200"/>
      <c r="AK106" s="200"/>
      <c r="AL106" s="200"/>
      <c r="AM106" s="200"/>
      <c r="AN106" s="200"/>
      <c r="AO106" s="200"/>
      <c r="AP106" s="200"/>
      <c r="AQ106" s="200"/>
      <c r="AR106" s="200"/>
      <c r="AS106" s="200"/>
      <c r="AT106" s="200"/>
      <c r="AU106" s="200"/>
      <c r="AV106" s="200"/>
      <c r="AW106" s="200"/>
      <c r="AX106" s="200"/>
      <c r="AY106" s="200"/>
      <c r="AZ106" s="200"/>
      <c r="BA106" s="200"/>
      <c r="BB106" s="200"/>
      <c r="BC106" s="200"/>
      <c r="BD106" s="200"/>
      <c r="BE106" s="200"/>
      <c r="BF106" s="200"/>
      <c r="BG106" s="200"/>
      <c r="BH106" s="200"/>
      <c r="BI106" s="200"/>
      <c r="BJ106" s="200"/>
      <c r="BK106" s="200"/>
      <c r="BL106" s="200"/>
      <c r="BM106" s="200"/>
      <c r="BN106" s="200"/>
      <c r="BO106" s="20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</row>
    <row r="107" spans="1:92" ht="24.75" customHeight="1">
      <c r="A107" s="1"/>
      <c r="B107" s="191"/>
      <c r="C107" s="173"/>
      <c r="D107" s="202" t="s">
        <v>101</v>
      </c>
      <c r="E107" s="172"/>
      <c r="F107" s="172"/>
      <c r="G107" s="172"/>
      <c r="H107" s="172"/>
      <c r="I107" s="172"/>
      <c r="J107" s="172"/>
      <c r="K107" s="172"/>
      <c r="L107" s="172"/>
      <c r="M107" s="172"/>
      <c r="N107" s="172"/>
      <c r="O107" s="173"/>
      <c r="P107" s="203"/>
      <c r="Q107" s="172"/>
      <c r="R107" s="173"/>
      <c r="S107" s="193" t="s">
        <v>37</v>
      </c>
      <c r="T107" s="172"/>
      <c r="U107" s="187"/>
      <c r="V107" s="171" t="s">
        <v>112</v>
      </c>
      <c r="W107" s="172"/>
      <c r="X107" s="187"/>
      <c r="Y107" s="188" t="s">
        <v>38</v>
      </c>
      <c r="Z107" s="172"/>
      <c r="AA107" s="187"/>
      <c r="AB107" s="171" t="s">
        <v>113</v>
      </c>
      <c r="AC107" s="172"/>
      <c r="AD107" s="187"/>
      <c r="AE107" s="188" t="s">
        <v>39</v>
      </c>
      <c r="AF107" s="172"/>
      <c r="AG107" s="187"/>
      <c r="AH107" s="171" t="s">
        <v>112</v>
      </c>
      <c r="AI107" s="172"/>
      <c r="AJ107" s="187"/>
      <c r="AK107" s="188" t="s">
        <v>40</v>
      </c>
      <c r="AL107" s="172"/>
      <c r="AM107" s="187"/>
      <c r="AN107" s="171" t="s">
        <v>112</v>
      </c>
      <c r="AO107" s="172"/>
      <c r="AP107" s="187"/>
      <c r="AQ107" s="188" t="s">
        <v>41</v>
      </c>
      <c r="AR107" s="172"/>
      <c r="AS107" s="187"/>
      <c r="AT107" s="171" t="s">
        <v>112</v>
      </c>
      <c r="AU107" s="172"/>
      <c r="AV107" s="187"/>
      <c r="AW107" s="188" t="s">
        <v>42</v>
      </c>
      <c r="AX107" s="172"/>
      <c r="AY107" s="187"/>
      <c r="AZ107" s="171" t="str">
        <f>IF(ISBLANK($E$13),"N/A",IF(VALUE(MID($E$13,3,2))&lt;10,"N/A",""))</f>
        <v>N/A</v>
      </c>
      <c r="BA107" s="172"/>
      <c r="BB107" s="187"/>
      <c r="BC107" s="188" t="s">
        <v>43</v>
      </c>
      <c r="BD107" s="172"/>
      <c r="BE107" s="187"/>
      <c r="BF107" s="171" t="str">
        <f>IF(ISBLANK($E$14),"N/A",IF(VALUE(MID($E$14,3,2))&lt;10,"N/A",""))</f>
        <v>N/A</v>
      </c>
      <c r="BG107" s="172"/>
      <c r="BH107" s="187"/>
      <c r="BI107" s="188" t="s">
        <v>44</v>
      </c>
      <c r="BJ107" s="172"/>
      <c r="BK107" s="172"/>
      <c r="BL107" s="171" t="str">
        <f>IF(ISBLANK($E$15),"N/A",IF(VALUE(MID($E$15,3,2))&lt;10,"N/A",""))</f>
        <v>N/A</v>
      </c>
      <c r="BM107" s="172"/>
      <c r="BN107" s="173"/>
      <c r="BO107" s="50"/>
      <c r="BP107" s="38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</row>
    <row r="108" spans="1:92" ht="24.75" customHeight="1">
      <c r="A108" s="1"/>
      <c r="B108" s="186" t="s">
        <v>114</v>
      </c>
      <c r="C108" s="175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  <c r="X108" s="175"/>
      <c r="Y108" s="175"/>
      <c r="Z108" s="175"/>
      <c r="AA108" s="175"/>
      <c r="AB108" s="175"/>
      <c r="AC108" s="175"/>
      <c r="AD108" s="175"/>
      <c r="AE108" s="175"/>
      <c r="AF108" s="175"/>
      <c r="AG108" s="175"/>
      <c r="AH108" s="175"/>
      <c r="AI108" s="175"/>
      <c r="AJ108" s="175"/>
      <c r="AK108" s="175"/>
      <c r="AL108" s="175"/>
      <c r="AM108" s="175"/>
      <c r="AN108" s="175"/>
      <c r="AO108" s="175"/>
      <c r="AP108" s="175"/>
      <c r="AQ108" s="175"/>
      <c r="AR108" s="175"/>
      <c r="AS108" s="175"/>
      <c r="AT108" s="175"/>
      <c r="AU108" s="175"/>
      <c r="AV108" s="175"/>
      <c r="AW108" s="175"/>
      <c r="AX108" s="175"/>
      <c r="AY108" s="175"/>
      <c r="AZ108" s="175"/>
      <c r="BA108" s="175"/>
      <c r="BB108" s="175"/>
      <c r="BC108" s="175"/>
      <c r="BD108" s="175"/>
      <c r="BE108" s="175"/>
      <c r="BF108" s="175"/>
      <c r="BG108" s="175"/>
      <c r="BH108" s="175"/>
      <c r="BI108" s="175"/>
      <c r="BJ108" s="175"/>
      <c r="BK108" s="175"/>
      <c r="BL108" s="175"/>
      <c r="BM108" s="175"/>
      <c r="BN108" s="175"/>
      <c r="BO108" s="176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</row>
    <row r="109" spans="1:92" ht="24.75" customHeight="1">
      <c r="A109" s="1"/>
      <c r="B109" s="191"/>
      <c r="C109" s="173"/>
      <c r="D109" s="190" t="s">
        <v>49</v>
      </c>
      <c r="E109" s="172"/>
      <c r="F109" s="172"/>
      <c r="G109" s="172"/>
      <c r="H109" s="172"/>
      <c r="I109" s="172"/>
      <c r="J109" s="172"/>
      <c r="K109" s="172"/>
      <c r="L109" s="172"/>
      <c r="M109" s="172"/>
      <c r="N109" s="172"/>
      <c r="O109" s="173"/>
      <c r="P109" s="203"/>
      <c r="Q109" s="172"/>
      <c r="R109" s="173"/>
      <c r="S109" s="193" t="s">
        <v>37</v>
      </c>
      <c r="T109" s="172"/>
      <c r="U109" s="187"/>
      <c r="V109" s="171" t="s">
        <v>50</v>
      </c>
      <c r="W109" s="172"/>
      <c r="X109" s="187"/>
      <c r="Y109" s="188" t="s">
        <v>38</v>
      </c>
      <c r="Z109" s="172"/>
      <c r="AA109" s="187"/>
      <c r="AB109" s="171" t="s">
        <v>50</v>
      </c>
      <c r="AC109" s="172"/>
      <c r="AD109" s="187"/>
      <c r="AE109" s="188" t="s">
        <v>39</v>
      </c>
      <c r="AF109" s="172"/>
      <c r="AG109" s="187"/>
      <c r="AH109" s="171" t="s">
        <v>50</v>
      </c>
      <c r="AI109" s="172"/>
      <c r="AJ109" s="187"/>
      <c r="AK109" s="188" t="s">
        <v>40</v>
      </c>
      <c r="AL109" s="172"/>
      <c r="AM109" s="187"/>
      <c r="AN109" s="171" t="s">
        <v>50</v>
      </c>
      <c r="AO109" s="172"/>
      <c r="AP109" s="187"/>
      <c r="AQ109" s="188" t="s">
        <v>41</v>
      </c>
      <c r="AR109" s="172"/>
      <c r="AS109" s="187"/>
      <c r="AT109" s="171" t="s">
        <v>50</v>
      </c>
      <c r="AU109" s="172"/>
      <c r="AV109" s="187"/>
      <c r="AW109" s="188" t="s">
        <v>42</v>
      </c>
      <c r="AX109" s="172"/>
      <c r="AY109" s="187"/>
      <c r="AZ109" s="171" t="str">
        <f>IF(ISBLANK($E$13),"N/A","")</f>
        <v>N/A</v>
      </c>
      <c r="BA109" s="172"/>
      <c r="BB109" s="187"/>
      <c r="BC109" s="188" t="s">
        <v>43</v>
      </c>
      <c r="BD109" s="172"/>
      <c r="BE109" s="187"/>
      <c r="BF109" s="171" t="str">
        <f>IF(ISBLANK($E$14),"N/A","")</f>
        <v>N/A</v>
      </c>
      <c r="BG109" s="172"/>
      <c r="BH109" s="187"/>
      <c r="BI109" s="188" t="s">
        <v>44</v>
      </c>
      <c r="BJ109" s="172"/>
      <c r="BK109" s="172"/>
      <c r="BL109" s="171" t="str">
        <f>IF(ISBLANK($E$15),"N/A","")</f>
        <v>N/A</v>
      </c>
      <c r="BM109" s="172"/>
      <c r="BN109" s="173"/>
      <c r="BO109" s="50"/>
      <c r="BP109" s="1"/>
      <c r="BQ109" s="36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</row>
    <row r="110" spans="1:92" ht="24.75" customHeight="1">
      <c r="A110" s="1"/>
      <c r="B110" s="186" t="s">
        <v>115</v>
      </c>
      <c r="C110" s="175"/>
      <c r="D110" s="175"/>
      <c r="E110" s="175"/>
      <c r="F110" s="175"/>
      <c r="G110" s="175"/>
      <c r="H110" s="175"/>
      <c r="I110" s="175"/>
      <c r="J110" s="175"/>
      <c r="K110" s="175"/>
      <c r="L110" s="175"/>
      <c r="M110" s="175"/>
      <c r="N110" s="175"/>
      <c r="O110" s="175"/>
      <c r="P110" s="175"/>
      <c r="Q110" s="175"/>
      <c r="R110" s="175"/>
      <c r="S110" s="175"/>
      <c r="T110" s="175"/>
      <c r="U110" s="175"/>
      <c r="V110" s="175"/>
      <c r="W110" s="175"/>
      <c r="X110" s="175"/>
      <c r="Y110" s="175"/>
      <c r="Z110" s="175"/>
      <c r="AA110" s="175"/>
      <c r="AB110" s="175"/>
      <c r="AC110" s="175"/>
      <c r="AD110" s="175"/>
      <c r="AE110" s="175"/>
      <c r="AF110" s="175"/>
      <c r="AG110" s="175"/>
      <c r="AH110" s="175"/>
      <c r="AI110" s="175"/>
      <c r="AJ110" s="175"/>
      <c r="AK110" s="175"/>
      <c r="AL110" s="175"/>
      <c r="AM110" s="175"/>
      <c r="AN110" s="175"/>
      <c r="AO110" s="175"/>
      <c r="AP110" s="175"/>
      <c r="AQ110" s="175"/>
      <c r="AR110" s="175"/>
      <c r="AS110" s="175"/>
      <c r="AT110" s="175"/>
      <c r="AU110" s="175"/>
      <c r="AV110" s="175"/>
      <c r="AW110" s="175"/>
      <c r="AX110" s="175"/>
      <c r="AY110" s="175"/>
      <c r="AZ110" s="175"/>
      <c r="BA110" s="175"/>
      <c r="BB110" s="175"/>
      <c r="BC110" s="175"/>
      <c r="BD110" s="175"/>
      <c r="BE110" s="175"/>
      <c r="BF110" s="175"/>
      <c r="BG110" s="175"/>
      <c r="BH110" s="175"/>
      <c r="BI110" s="175"/>
      <c r="BJ110" s="175"/>
      <c r="BK110" s="175"/>
      <c r="BL110" s="175"/>
      <c r="BM110" s="175"/>
      <c r="BN110" s="175"/>
      <c r="BO110" s="176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</row>
    <row r="111" spans="1:92" ht="24.75" customHeight="1">
      <c r="A111" s="1"/>
      <c r="B111" s="191"/>
      <c r="C111" s="173"/>
      <c r="D111" s="190" t="s">
        <v>49</v>
      </c>
      <c r="E111" s="172"/>
      <c r="F111" s="172"/>
      <c r="G111" s="172"/>
      <c r="H111" s="172"/>
      <c r="I111" s="172"/>
      <c r="J111" s="172"/>
      <c r="K111" s="172"/>
      <c r="L111" s="172"/>
      <c r="M111" s="172"/>
      <c r="N111" s="172"/>
      <c r="O111" s="173"/>
      <c r="P111" s="192"/>
      <c r="Q111" s="172"/>
      <c r="R111" s="173"/>
      <c r="S111" s="193" t="s">
        <v>37</v>
      </c>
      <c r="T111" s="172"/>
      <c r="U111" s="187"/>
      <c r="V111" s="449" t="s">
        <v>50</v>
      </c>
      <c r="W111" s="172"/>
      <c r="X111" s="187"/>
      <c r="Y111" s="188" t="s">
        <v>38</v>
      </c>
      <c r="Z111" s="172"/>
      <c r="AA111" s="187"/>
      <c r="AB111" s="171" t="s">
        <v>50</v>
      </c>
      <c r="AC111" s="172"/>
      <c r="AD111" s="187"/>
      <c r="AE111" s="188" t="s">
        <v>39</v>
      </c>
      <c r="AF111" s="172"/>
      <c r="AG111" s="187"/>
      <c r="AH111" s="171" t="s">
        <v>50</v>
      </c>
      <c r="AI111" s="172"/>
      <c r="AJ111" s="187"/>
      <c r="AK111" s="188" t="s">
        <v>40</v>
      </c>
      <c r="AL111" s="172"/>
      <c r="AM111" s="187"/>
      <c r="AN111" s="171" t="s">
        <v>50</v>
      </c>
      <c r="AO111" s="172"/>
      <c r="AP111" s="187"/>
      <c r="AQ111" s="188" t="s">
        <v>41</v>
      </c>
      <c r="AR111" s="172"/>
      <c r="AS111" s="187"/>
      <c r="AT111" s="171" t="s">
        <v>50</v>
      </c>
      <c r="AU111" s="172"/>
      <c r="AV111" s="187"/>
      <c r="AW111" s="188" t="s">
        <v>42</v>
      </c>
      <c r="AX111" s="172"/>
      <c r="AY111" s="187"/>
      <c r="AZ111" s="171" t="str">
        <f>IF(ISBLANK($E$13),"N/A","")</f>
        <v>N/A</v>
      </c>
      <c r="BA111" s="172"/>
      <c r="BB111" s="187"/>
      <c r="BC111" s="188" t="s">
        <v>43</v>
      </c>
      <c r="BD111" s="172"/>
      <c r="BE111" s="187"/>
      <c r="BF111" s="171" t="str">
        <f>IF(ISBLANK($E$14),"N/A","")</f>
        <v>N/A</v>
      </c>
      <c r="BG111" s="172"/>
      <c r="BH111" s="187"/>
      <c r="BI111" s="188" t="s">
        <v>44</v>
      </c>
      <c r="BJ111" s="172"/>
      <c r="BK111" s="172"/>
      <c r="BL111" s="171" t="str">
        <f>IF(ISBLANK($E$15),"N/A","")</f>
        <v>N/A</v>
      </c>
      <c r="BM111" s="172"/>
      <c r="BN111" s="173"/>
      <c r="BO111" s="50"/>
      <c r="BP111" s="38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</row>
    <row r="112" spans="1:92" ht="24.75" customHeight="1">
      <c r="A112" s="1"/>
      <c r="B112" s="186" t="s">
        <v>116</v>
      </c>
      <c r="C112" s="175"/>
      <c r="D112" s="175"/>
      <c r="E112" s="175"/>
      <c r="F112" s="175"/>
      <c r="G112" s="175"/>
      <c r="H112" s="175"/>
      <c r="I112" s="175"/>
      <c r="J112" s="175"/>
      <c r="K112" s="175"/>
      <c r="L112" s="175"/>
      <c r="M112" s="175"/>
      <c r="N112" s="175"/>
      <c r="O112" s="175"/>
      <c r="P112" s="175"/>
      <c r="Q112" s="175"/>
      <c r="R112" s="175"/>
      <c r="S112" s="175"/>
      <c r="T112" s="175"/>
      <c r="U112" s="175"/>
      <c r="V112" s="175"/>
      <c r="W112" s="175"/>
      <c r="X112" s="175"/>
      <c r="Y112" s="175"/>
      <c r="Z112" s="175"/>
      <c r="AA112" s="175"/>
      <c r="AB112" s="175"/>
      <c r="AC112" s="175"/>
      <c r="AD112" s="175"/>
      <c r="AE112" s="175"/>
      <c r="AF112" s="175"/>
      <c r="AG112" s="175"/>
      <c r="AH112" s="175"/>
      <c r="AI112" s="175"/>
      <c r="AJ112" s="175"/>
      <c r="AK112" s="175"/>
      <c r="AL112" s="175"/>
      <c r="AM112" s="175"/>
      <c r="AN112" s="175"/>
      <c r="AO112" s="175"/>
      <c r="AP112" s="175"/>
      <c r="AQ112" s="175"/>
      <c r="AR112" s="175"/>
      <c r="AS112" s="175"/>
      <c r="AT112" s="175"/>
      <c r="AU112" s="175"/>
      <c r="AV112" s="175"/>
      <c r="AW112" s="175"/>
      <c r="AX112" s="175"/>
      <c r="AY112" s="175"/>
      <c r="AZ112" s="175"/>
      <c r="BA112" s="175"/>
      <c r="BB112" s="175"/>
      <c r="BC112" s="175"/>
      <c r="BD112" s="175"/>
      <c r="BE112" s="175"/>
      <c r="BF112" s="175"/>
      <c r="BG112" s="175"/>
      <c r="BH112" s="175"/>
      <c r="BI112" s="175"/>
      <c r="BJ112" s="175"/>
      <c r="BK112" s="175"/>
      <c r="BL112" s="175"/>
      <c r="BM112" s="175"/>
      <c r="BN112" s="175"/>
      <c r="BO112" s="176"/>
      <c r="BP112" s="38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</row>
    <row r="113" spans="1:92" ht="24.75" customHeight="1">
      <c r="A113" s="1"/>
      <c r="B113" s="189"/>
      <c r="C113" s="173"/>
      <c r="D113" s="190" t="s">
        <v>49</v>
      </c>
      <c r="E113" s="172"/>
      <c r="F113" s="172"/>
      <c r="G113" s="172"/>
      <c r="H113" s="172"/>
      <c r="I113" s="172"/>
      <c r="J113" s="172"/>
      <c r="K113" s="172"/>
      <c r="L113" s="172"/>
      <c r="M113" s="172"/>
      <c r="N113" s="172"/>
      <c r="O113" s="173"/>
      <c r="P113" s="203"/>
      <c r="Q113" s="172"/>
      <c r="R113" s="173"/>
      <c r="S113" s="193" t="s">
        <v>37</v>
      </c>
      <c r="T113" s="172"/>
      <c r="U113" s="187"/>
      <c r="V113" s="449" t="s">
        <v>50</v>
      </c>
      <c r="W113" s="172"/>
      <c r="X113" s="187"/>
      <c r="Y113" s="188" t="s">
        <v>38</v>
      </c>
      <c r="Z113" s="172"/>
      <c r="AA113" s="187"/>
      <c r="AB113" s="171" t="s">
        <v>50</v>
      </c>
      <c r="AC113" s="172"/>
      <c r="AD113" s="187"/>
      <c r="AE113" s="188" t="s">
        <v>39</v>
      </c>
      <c r="AF113" s="172"/>
      <c r="AG113" s="187"/>
      <c r="AH113" s="171" t="s">
        <v>50</v>
      </c>
      <c r="AI113" s="172"/>
      <c r="AJ113" s="187"/>
      <c r="AK113" s="188" t="s">
        <v>40</v>
      </c>
      <c r="AL113" s="172"/>
      <c r="AM113" s="187"/>
      <c r="AN113" s="171" t="s">
        <v>50</v>
      </c>
      <c r="AO113" s="172"/>
      <c r="AP113" s="187"/>
      <c r="AQ113" s="188" t="s">
        <v>41</v>
      </c>
      <c r="AR113" s="172"/>
      <c r="AS113" s="187"/>
      <c r="AT113" s="171" t="s">
        <v>50</v>
      </c>
      <c r="AU113" s="172"/>
      <c r="AV113" s="187"/>
      <c r="AW113" s="188" t="s">
        <v>42</v>
      </c>
      <c r="AX113" s="172"/>
      <c r="AY113" s="187"/>
      <c r="AZ113" s="171" t="str">
        <f>IF(ISBLANK($E$13),"N/A","")</f>
        <v>N/A</v>
      </c>
      <c r="BA113" s="172"/>
      <c r="BB113" s="187"/>
      <c r="BC113" s="188" t="s">
        <v>43</v>
      </c>
      <c r="BD113" s="172"/>
      <c r="BE113" s="187"/>
      <c r="BF113" s="171" t="str">
        <f>IF(ISBLANK($E$14),"N/A","")</f>
        <v>N/A</v>
      </c>
      <c r="BG113" s="172"/>
      <c r="BH113" s="187"/>
      <c r="BI113" s="188" t="s">
        <v>44</v>
      </c>
      <c r="BJ113" s="172"/>
      <c r="BK113" s="172"/>
      <c r="BL113" s="171" t="str">
        <f>IF(ISBLANK($E$15),"N/A","")</f>
        <v>N/A</v>
      </c>
      <c r="BM113" s="172"/>
      <c r="BN113" s="173"/>
      <c r="BO113" s="51"/>
      <c r="BP113" s="38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</row>
    <row r="114" spans="1:92" ht="24.75" customHeight="1">
      <c r="A114" s="1"/>
      <c r="B114" s="186" t="s">
        <v>117</v>
      </c>
      <c r="C114" s="175"/>
      <c r="D114" s="175"/>
      <c r="E114" s="175"/>
      <c r="F114" s="175"/>
      <c r="G114" s="175"/>
      <c r="H114" s="175"/>
      <c r="I114" s="175"/>
      <c r="J114" s="175"/>
      <c r="K114" s="175"/>
      <c r="L114" s="175"/>
      <c r="M114" s="175"/>
      <c r="N114" s="175"/>
      <c r="O114" s="175"/>
      <c r="P114" s="175"/>
      <c r="Q114" s="175"/>
      <c r="R114" s="175"/>
      <c r="S114" s="175"/>
      <c r="T114" s="175"/>
      <c r="U114" s="175"/>
      <c r="V114" s="175"/>
      <c r="W114" s="175"/>
      <c r="X114" s="175"/>
      <c r="Y114" s="175"/>
      <c r="Z114" s="175"/>
      <c r="AA114" s="175"/>
      <c r="AB114" s="175"/>
      <c r="AC114" s="175"/>
      <c r="AD114" s="175"/>
      <c r="AE114" s="175"/>
      <c r="AF114" s="175"/>
      <c r="AG114" s="175"/>
      <c r="AH114" s="175"/>
      <c r="AI114" s="175"/>
      <c r="AJ114" s="175"/>
      <c r="AK114" s="175"/>
      <c r="AL114" s="175"/>
      <c r="AM114" s="175"/>
      <c r="AN114" s="175"/>
      <c r="AO114" s="175"/>
      <c r="AP114" s="175"/>
      <c r="AQ114" s="175"/>
      <c r="AR114" s="175"/>
      <c r="AS114" s="175"/>
      <c r="AT114" s="175"/>
      <c r="AU114" s="175"/>
      <c r="AV114" s="175"/>
      <c r="AW114" s="175"/>
      <c r="AX114" s="175"/>
      <c r="AY114" s="175"/>
      <c r="AZ114" s="175"/>
      <c r="BA114" s="175"/>
      <c r="BB114" s="175"/>
      <c r="BC114" s="175"/>
      <c r="BD114" s="175"/>
      <c r="BE114" s="175"/>
      <c r="BF114" s="175"/>
      <c r="BG114" s="175"/>
      <c r="BH114" s="175"/>
      <c r="BI114" s="175"/>
      <c r="BJ114" s="175"/>
      <c r="BK114" s="175"/>
      <c r="BL114" s="175"/>
      <c r="BM114" s="175"/>
      <c r="BN114" s="175"/>
      <c r="BO114" s="176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</row>
    <row r="115" spans="1:92" ht="24.75" customHeight="1">
      <c r="A115" s="1"/>
      <c r="B115" s="191"/>
      <c r="C115" s="173"/>
      <c r="D115" s="190" t="s">
        <v>49</v>
      </c>
      <c r="E115" s="172"/>
      <c r="F115" s="172"/>
      <c r="G115" s="172"/>
      <c r="H115" s="172"/>
      <c r="I115" s="172"/>
      <c r="J115" s="172"/>
      <c r="K115" s="172"/>
      <c r="L115" s="172"/>
      <c r="M115" s="172"/>
      <c r="N115" s="172"/>
      <c r="O115" s="173"/>
      <c r="P115" s="192"/>
      <c r="Q115" s="172"/>
      <c r="R115" s="173"/>
      <c r="S115" s="193" t="s">
        <v>37</v>
      </c>
      <c r="T115" s="172"/>
      <c r="U115" s="187"/>
      <c r="V115" s="171">
        <v>10.5</v>
      </c>
      <c r="W115" s="172"/>
      <c r="X115" s="187"/>
      <c r="Y115" s="188" t="s">
        <v>38</v>
      </c>
      <c r="Z115" s="172"/>
      <c r="AA115" s="187"/>
      <c r="AB115" s="171" t="s">
        <v>50</v>
      </c>
      <c r="AC115" s="172"/>
      <c r="AD115" s="187"/>
      <c r="AE115" s="188" t="s">
        <v>39</v>
      </c>
      <c r="AF115" s="172"/>
      <c r="AG115" s="187"/>
      <c r="AH115" s="171" t="s">
        <v>50</v>
      </c>
      <c r="AI115" s="172"/>
      <c r="AJ115" s="187"/>
      <c r="AK115" s="188" t="s">
        <v>40</v>
      </c>
      <c r="AL115" s="172"/>
      <c r="AM115" s="187"/>
      <c r="AN115" s="171" t="s">
        <v>50</v>
      </c>
      <c r="AO115" s="172"/>
      <c r="AP115" s="187"/>
      <c r="AQ115" s="188" t="s">
        <v>41</v>
      </c>
      <c r="AR115" s="172"/>
      <c r="AS115" s="187"/>
      <c r="AT115" s="171" t="s">
        <v>50</v>
      </c>
      <c r="AU115" s="172"/>
      <c r="AV115" s="187"/>
      <c r="AW115" s="188" t="s">
        <v>42</v>
      </c>
      <c r="AX115" s="172"/>
      <c r="AY115" s="187"/>
      <c r="AZ115" s="171" t="str">
        <f>IF(ISBLANK($E$13),"N/A","")</f>
        <v>N/A</v>
      </c>
      <c r="BA115" s="172"/>
      <c r="BB115" s="187"/>
      <c r="BC115" s="188" t="s">
        <v>43</v>
      </c>
      <c r="BD115" s="172"/>
      <c r="BE115" s="187"/>
      <c r="BF115" s="171" t="str">
        <f>IF(ISBLANK($E$14),"N/A","")</f>
        <v>N/A</v>
      </c>
      <c r="BG115" s="172"/>
      <c r="BH115" s="187"/>
      <c r="BI115" s="188" t="s">
        <v>44</v>
      </c>
      <c r="BJ115" s="172"/>
      <c r="BK115" s="172"/>
      <c r="BL115" s="171" t="str">
        <f>IF(ISBLANK($E$15),"N/A","")</f>
        <v>N/A</v>
      </c>
      <c r="BM115" s="172"/>
      <c r="BN115" s="173"/>
      <c r="BO115" s="50"/>
      <c r="BP115" s="38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</row>
    <row r="116" spans="1:92" ht="30" customHeight="1">
      <c r="A116" s="1"/>
      <c r="B116" s="174" t="s">
        <v>118</v>
      </c>
      <c r="C116" s="175"/>
      <c r="D116" s="175"/>
      <c r="E116" s="175"/>
      <c r="F116" s="175"/>
      <c r="G116" s="175"/>
      <c r="H116" s="175"/>
      <c r="I116" s="175"/>
      <c r="J116" s="175"/>
      <c r="K116" s="175"/>
      <c r="L116" s="175"/>
      <c r="M116" s="175"/>
      <c r="N116" s="175"/>
      <c r="O116" s="175"/>
      <c r="P116" s="175"/>
      <c r="Q116" s="175"/>
      <c r="R116" s="175"/>
      <c r="S116" s="175"/>
      <c r="T116" s="175"/>
      <c r="U116" s="175"/>
      <c r="V116" s="175"/>
      <c r="W116" s="175"/>
      <c r="X116" s="175"/>
      <c r="Y116" s="175"/>
      <c r="Z116" s="175"/>
      <c r="AA116" s="175"/>
      <c r="AB116" s="175"/>
      <c r="AC116" s="175"/>
      <c r="AD116" s="175"/>
      <c r="AE116" s="175"/>
      <c r="AF116" s="175"/>
      <c r="AG116" s="175"/>
      <c r="AH116" s="175"/>
      <c r="AI116" s="175"/>
      <c r="AJ116" s="175"/>
      <c r="AK116" s="175"/>
      <c r="AL116" s="175"/>
      <c r="AM116" s="175"/>
      <c r="AN116" s="175"/>
      <c r="AO116" s="175"/>
      <c r="AP116" s="175"/>
      <c r="AQ116" s="175"/>
      <c r="AR116" s="175"/>
      <c r="AS116" s="175"/>
      <c r="AT116" s="175"/>
      <c r="AU116" s="175"/>
      <c r="AV116" s="175"/>
      <c r="AW116" s="175"/>
      <c r="AX116" s="175"/>
      <c r="AY116" s="175"/>
      <c r="AZ116" s="175"/>
      <c r="BA116" s="175"/>
      <c r="BB116" s="175"/>
      <c r="BC116" s="175"/>
      <c r="BD116" s="175"/>
      <c r="BE116" s="175"/>
      <c r="BF116" s="175"/>
      <c r="BG116" s="175"/>
      <c r="BH116" s="175"/>
      <c r="BI116" s="175"/>
      <c r="BJ116" s="175"/>
      <c r="BK116" s="175"/>
      <c r="BL116" s="175"/>
      <c r="BM116" s="175"/>
      <c r="BN116" s="175"/>
      <c r="BO116" s="176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</row>
    <row r="117" spans="1:92" ht="24.75" customHeight="1">
      <c r="A117" s="1"/>
      <c r="B117" s="191"/>
      <c r="C117" s="173"/>
      <c r="D117" s="190" t="s">
        <v>49</v>
      </c>
      <c r="E117" s="172"/>
      <c r="F117" s="172"/>
      <c r="G117" s="172"/>
      <c r="H117" s="172"/>
      <c r="I117" s="172"/>
      <c r="J117" s="172"/>
      <c r="K117" s="172"/>
      <c r="L117" s="172"/>
      <c r="M117" s="172"/>
      <c r="N117" s="172"/>
      <c r="O117" s="173"/>
      <c r="P117" s="192"/>
      <c r="Q117" s="172"/>
      <c r="R117" s="173"/>
      <c r="S117" s="193" t="s">
        <v>37</v>
      </c>
      <c r="T117" s="172"/>
      <c r="U117" s="187"/>
      <c r="V117" s="171" t="s">
        <v>50</v>
      </c>
      <c r="W117" s="172"/>
      <c r="X117" s="187"/>
      <c r="Y117" s="188" t="s">
        <v>38</v>
      </c>
      <c r="Z117" s="172"/>
      <c r="AA117" s="187"/>
      <c r="AB117" s="171" t="s">
        <v>50</v>
      </c>
      <c r="AC117" s="172"/>
      <c r="AD117" s="187"/>
      <c r="AE117" s="188" t="s">
        <v>39</v>
      </c>
      <c r="AF117" s="172"/>
      <c r="AG117" s="187"/>
      <c r="AH117" s="171" t="s">
        <v>50</v>
      </c>
      <c r="AI117" s="172"/>
      <c r="AJ117" s="187"/>
      <c r="AK117" s="188" t="s">
        <v>40</v>
      </c>
      <c r="AL117" s="172"/>
      <c r="AM117" s="187"/>
      <c r="AN117" s="171" t="s">
        <v>50</v>
      </c>
      <c r="AO117" s="172"/>
      <c r="AP117" s="187"/>
      <c r="AQ117" s="188" t="s">
        <v>41</v>
      </c>
      <c r="AR117" s="172"/>
      <c r="AS117" s="187"/>
      <c r="AT117" s="171" t="s">
        <v>50</v>
      </c>
      <c r="AU117" s="172"/>
      <c r="AV117" s="187"/>
      <c r="AW117" s="188" t="s">
        <v>42</v>
      </c>
      <c r="AX117" s="172"/>
      <c r="AY117" s="187"/>
      <c r="AZ117" s="171" t="str">
        <f>IF(ISBLANK($E$13),"N/A","")</f>
        <v>N/A</v>
      </c>
      <c r="BA117" s="172"/>
      <c r="BB117" s="187"/>
      <c r="BC117" s="188" t="s">
        <v>43</v>
      </c>
      <c r="BD117" s="172"/>
      <c r="BE117" s="187"/>
      <c r="BF117" s="171" t="str">
        <f>IF(ISBLANK($E$14),"N/A","")</f>
        <v>N/A</v>
      </c>
      <c r="BG117" s="172"/>
      <c r="BH117" s="187"/>
      <c r="BI117" s="188" t="s">
        <v>44</v>
      </c>
      <c r="BJ117" s="172"/>
      <c r="BK117" s="172"/>
      <c r="BL117" s="171" t="str">
        <f>IF(ISBLANK($E$15),"N/A","")</f>
        <v>N/A</v>
      </c>
      <c r="BM117" s="172"/>
      <c r="BN117" s="173"/>
      <c r="BO117" s="50"/>
      <c r="BP117" s="42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</row>
    <row r="118" spans="1:92" ht="24.75" customHeight="1">
      <c r="A118" s="1"/>
      <c r="B118" s="186" t="s">
        <v>119</v>
      </c>
      <c r="C118" s="175"/>
      <c r="D118" s="175"/>
      <c r="E118" s="175"/>
      <c r="F118" s="175"/>
      <c r="G118" s="175"/>
      <c r="H118" s="175"/>
      <c r="I118" s="175"/>
      <c r="J118" s="175"/>
      <c r="K118" s="175"/>
      <c r="L118" s="175"/>
      <c r="M118" s="175"/>
      <c r="N118" s="175"/>
      <c r="O118" s="175"/>
      <c r="P118" s="175"/>
      <c r="Q118" s="175"/>
      <c r="R118" s="175"/>
      <c r="S118" s="175"/>
      <c r="T118" s="175"/>
      <c r="U118" s="175"/>
      <c r="V118" s="175"/>
      <c r="W118" s="175"/>
      <c r="X118" s="175"/>
      <c r="Y118" s="175"/>
      <c r="Z118" s="175"/>
      <c r="AA118" s="175"/>
      <c r="AB118" s="175"/>
      <c r="AC118" s="175"/>
      <c r="AD118" s="175"/>
      <c r="AE118" s="175"/>
      <c r="AF118" s="175"/>
      <c r="AG118" s="175"/>
      <c r="AH118" s="175"/>
      <c r="AI118" s="175"/>
      <c r="AJ118" s="175"/>
      <c r="AK118" s="175"/>
      <c r="AL118" s="175"/>
      <c r="AM118" s="175"/>
      <c r="AN118" s="175"/>
      <c r="AO118" s="175"/>
      <c r="AP118" s="175"/>
      <c r="AQ118" s="175"/>
      <c r="AR118" s="175"/>
      <c r="AS118" s="175"/>
      <c r="AT118" s="175"/>
      <c r="AU118" s="175"/>
      <c r="AV118" s="175"/>
      <c r="AW118" s="175"/>
      <c r="AX118" s="175"/>
      <c r="AY118" s="175"/>
      <c r="AZ118" s="175"/>
      <c r="BA118" s="175"/>
      <c r="BB118" s="175"/>
      <c r="BC118" s="175"/>
      <c r="BD118" s="175"/>
      <c r="BE118" s="175"/>
      <c r="BF118" s="175"/>
      <c r="BG118" s="175"/>
      <c r="BH118" s="175"/>
      <c r="BI118" s="175"/>
      <c r="BJ118" s="175"/>
      <c r="BK118" s="175"/>
      <c r="BL118" s="175"/>
      <c r="BM118" s="175"/>
      <c r="BN118" s="175"/>
      <c r="BO118" s="176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</row>
    <row r="119" spans="1:92" ht="24.75" customHeight="1">
      <c r="A119" s="1"/>
      <c r="B119" s="191"/>
      <c r="C119" s="173"/>
      <c r="D119" s="194" t="s">
        <v>58</v>
      </c>
      <c r="E119" s="172"/>
      <c r="F119" s="172"/>
      <c r="G119" s="172"/>
      <c r="H119" s="172"/>
      <c r="I119" s="172"/>
      <c r="J119" s="172"/>
      <c r="K119" s="172"/>
      <c r="L119" s="172"/>
      <c r="M119" s="172"/>
      <c r="N119" s="172"/>
      <c r="O119" s="173"/>
      <c r="P119" s="192"/>
      <c r="Q119" s="172"/>
      <c r="R119" s="173"/>
      <c r="S119" s="193" t="s">
        <v>37</v>
      </c>
      <c r="T119" s="172"/>
      <c r="U119" s="187"/>
      <c r="V119" s="171" t="s">
        <v>50</v>
      </c>
      <c r="W119" s="172"/>
      <c r="X119" s="187"/>
      <c r="Y119" s="188" t="s">
        <v>38</v>
      </c>
      <c r="Z119" s="172"/>
      <c r="AA119" s="187"/>
      <c r="AB119" s="171" t="s">
        <v>50</v>
      </c>
      <c r="AC119" s="172"/>
      <c r="AD119" s="187"/>
      <c r="AE119" s="188" t="s">
        <v>39</v>
      </c>
      <c r="AF119" s="172"/>
      <c r="AG119" s="187"/>
      <c r="AH119" s="171" t="s">
        <v>50</v>
      </c>
      <c r="AI119" s="172"/>
      <c r="AJ119" s="187"/>
      <c r="AK119" s="188" t="s">
        <v>40</v>
      </c>
      <c r="AL119" s="172"/>
      <c r="AM119" s="187"/>
      <c r="AN119" s="171" t="s">
        <v>50</v>
      </c>
      <c r="AO119" s="172"/>
      <c r="AP119" s="187"/>
      <c r="AQ119" s="188" t="s">
        <v>41</v>
      </c>
      <c r="AR119" s="172"/>
      <c r="AS119" s="187"/>
      <c r="AT119" s="171" t="s">
        <v>50</v>
      </c>
      <c r="AU119" s="172"/>
      <c r="AV119" s="187"/>
      <c r="AW119" s="188" t="s">
        <v>42</v>
      </c>
      <c r="AX119" s="172"/>
      <c r="AY119" s="187"/>
      <c r="AZ119" s="171" t="str">
        <f>IF(ISBLANK($E$13),"N/A","")</f>
        <v>N/A</v>
      </c>
      <c r="BA119" s="172"/>
      <c r="BB119" s="187"/>
      <c r="BC119" s="188" t="s">
        <v>43</v>
      </c>
      <c r="BD119" s="172"/>
      <c r="BE119" s="187"/>
      <c r="BF119" s="171" t="str">
        <f>IF(ISBLANK($E$14),"N/A","")</f>
        <v>N/A</v>
      </c>
      <c r="BG119" s="172"/>
      <c r="BH119" s="187"/>
      <c r="BI119" s="188" t="s">
        <v>44</v>
      </c>
      <c r="BJ119" s="172"/>
      <c r="BK119" s="172"/>
      <c r="BL119" s="171" t="str">
        <f>IF(ISBLANK($E$15),"N/A","")</f>
        <v>N/A</v>
      </c>
      <c r="BM119" s="172"/>
      <c r="BN119" s="173"/>
      <c r="BO119" s="50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</row>
    <row r="120" spans="1:92" ht="24.75" customHeight="1">
      <c r="A120" s="1"/>
      <c r="B120" s="197" t="s">
        <v>120</v>
      </c>
      <c r="C120" s="172"/>
      <c r="D120" s="172"/>
      <c r="E120" s="172"/>
      <c r="F120" s="172"/>
      <c r="G120" s="172"/>
      <c r="H120" s="172"/>
      <c r="I120" s="172"/>
      <c r="J120" s="172"/>
      <c r="K120" s="172"/>
      <c r="L120" s="172"/>
      <c r="M120" s="172"/>
      <c r="N120" s="172"/>
      <c r="O120" s="172"/>
      <c r="P120" s="172"/>
      <c r="Q120" s="172"/>
      <c r="R120" s="172"/>
      <c r="S120" s="172"/>
      <c r="T120" s="172"/>
      <c r="U120" s="172"/>
      <c r="V120" s="172"/>
      <c r="W120" s="172"/>
      <c r="X120" s="172"/>
      <c r="Y120" s="172"/>
      <c r="Z120" s="172"/>
      <c r="AA120" s="172"/>
      <c r="AB120" s="172"/>
      <c r="AC120" s="172"/>
      <c r="AD120" s="172"/>
      <c r="AE120" s="172"/>
      <c r="AF120" s="172"/>
      <c r="AG120" s="172"/>
      <c r="AH120" s="172"/>
      <c r="AI120" s="172"/>
      <c r="AJ120" s="172"/>
      <c r="AK120" s="172"/>
      <c r="AL120" s="172"/>
      <c r="AM120" s="172"/>
      <c r="AN120" s="172"/>
      <c r="AO120" s="172"/>
      <c r="AP120" s="172"/>
      <c r="AQ120" s="172"/>
      <c r="AR120" s="172"/>
      <c r="AS120" s="172"/>
      <c r="AT120" s="172"/>
      <c r="AU120" s="172"/>
      <c r="AV120" s="172"/>
      <c r="AW120" s="172"/>
      <c r="AX120" s="172"/>
      <c r="AY120" s="172"/>
      <c r="AZ120" s="172"/>
      <c r="BA120" s="172"/>
      <c r="BB120" s="172"/>
      <c r="BC120" s="172"/>
      <c r="BD120" s="172"/>
      <c r="BE120" s="172"/>
      <c r="BF120" s="172"/>
      <c r="BG120" s="172"/>
      <c r="BH120" s="172"/>
      <c r="BI120" s="172"/>
      <c r="BJ120" s="172"/>
      <c r="BK120" s="172"/>
      <c r="BL120" s="172"/>
      <c r="BM120" s="172"/>
      <c r="BN120" s="172"/>
      <c r="BO120" s="198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</row>
    <row r="121" spans="1:92" ht="24.75" customHeight="1">
      <c r="A121" s="1"/>
      <c r="B121" s="268"/>
      <c r="C121" s="266"/>
      <c r="D121" s="266"/>
      <c r="E121" s="266"/>
      <c r="F121" s="266"/>
      <c r="G121" s="266"/>
      <c r="H121" s="266"/>
      <c r="I121" s="266"/>
      <c r="J121" s="266"/>
      <c r="K121" s="266"/>
      <c r="L121" s="266"/>
      <c r="M121" s="266"/>
      <c r="N121" s="266"/>
      <c r="O121" s="266"/>
      <c r="P121" s="266"/>
      <c r="Q121" s="266"/>
      <c r="R121" s="266"/>
      <c r="S121" s="266"/>
      <c r="T121" s="266"/>
      <c r="U121" s="266"/>
      <c r="V121" s="266"/>
      <c r="W121" s="266"/>
      <c r="X121" s="266"/>
      <c r="Y121" s="266"/>
      <c r="Z121" s="266"/>
      <c r="AA121" s="266"/>
      <c r="AB121" s="266"/>
      <c r="AC121" s="266"/>
      <c r="AD121" s="266"/>
      <c r="AE121" s="266"/>
      <c r="AF121" s="266"/>
      <c r="AG121" s="266"/>
      <c r="AH121" s="266"/>
      <c r="AI121" s="266"/>
      <c r="AJ121" s="266"/>
      <c r="AK121" s="266"/>
      <c r="AL121" s="266"/>
      <c r="AM121" s="266"/>
      <c r="AN121" s="266"/>
      <c r="AO121" s="266"/>
      <c r="AP121" s="266"/>
      <c r="AQ121" s="266"/>
      <c r="AR121" s="266"/>
      <c r="AS121" s="266"/>
      <c r="AT121" s="266"/>
      <c r="AU121" s="266"/>
      <c r="AV121" s="266"/>
      <c r="AW121" s="266"/>
      <c r="AX121" s="266"/>
      <c r="AY121" s="266"/>
      <c r="AZ121" s="266"/>
      <c r="BA121" s="266"/>
      <c r="BB121" s="266"/>
      <c r="BC121" s="266"/>
      <c r="BD121" s="266"/>
      <c r="BE121" s="266"/>
      <c r="BF121" s="266"/>
      <c r="BG121" s="266"/>
      <c r="BH121" s="266"/>
      <c r="BI121" s="266"/>
      <c r="BJ121" s="266"/>
      <c r="BK121" s="266"/>
      <c r="BL121" s="266"/>
      <c r="BM121" s="266"/>
      <c r="BN121" s="266"/>
      <c r="BO121" s="269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</row>
    <row r="122" spans="1:92" ht="24.75" customHeight="1">
      <c r="A122" s="1"/>
      <c r="B122" s="180"/>
      <c r="C122" s="181"/>
      <c r="D122" s="181"/>
      <c r="E122" s="181"/>
      <c r="F122" s="181"/>
      <c r="G122" s="181"/>
      <c r="H122" s="181"/>
      <c r="I122" s="181"/>
      <c r="J122" s="181"/>
      <c r="K122" s="181"/>
      <c r="L122" s="181"/>
      <c r="M122" s="181"/>
      <c r="N122" s="181"/>
      <c r="O122" s="181"/>
      <c r="P122" s="181"/>
      <c r="Q122" s="181"/>
      <c r="R122" s="181"/>
      <c r="S122" s="181"/>
      <c r="T122" s="181"/>
      <c r="U122" s="181"/>
      <c r="V122" s="181"/>
      <c r="W122" s="181"/>
      <c r="X122" s="181"/>
      <c r="Y122" s="181"/>
      <c r="Z122" s="181"/>
      <c r="AA122" s="181"/>
      <c r="AB122" s="181"/>
      <c r="AC122" s="181"/>
      <c r="AD122" s="181"/>
      <c r="AE122" s="181"/>
      <c r="AF122" s="181"/>
      <c r="AG122" s="181"/>
      <c r="AH122" s="181"/>
      <c r="AI122" s="181"/>
      <c r="AJ122" s="181"/>
      <c r="AK122" s="181"/>
      <c r="AL122" s="181"/>
      <c r="AM122" s="181"/>
      <c r="AN122" s="181"/>
      <c r="AO122" s="181"/>
      <c r="AP122" s="181"/>
      <c r="AQ122" s="181"/>
      <c r="AR122" s="181"/>
      <c r="AS122" s="181"/>
      <c r="AT122" s="181"/>
      <c r="AU122" s="181"/>
      <c r="AV122" s="181"/>
      <c r="AW122" s="181"/>
      <c r="AX122" s="181"/>
      <c r="AY122" s="181"/>
      <c r="AZ122" s="181"/>
      <c r="BA122" s="181"/>
      <c r="BB122" s="181"/>
      <c r="BC122" s="181"/>
      <c r="BD122" s="181"/>
      <c r="BE122" s="181"/>
      <c r="BF122" s="181"/>
      <c r="BG122" s="181"/>
      <c r="BH122" s="181"/>
      <c r="BI122" s="181"/>
      <c r="BJ122" s="181"/>
      <c r="BK122" s="181"/>
      <c r="BL122" s="181"/>
      <c r="BM122" s="181"/>
      <c r="BN122" s="181"/>
      <c r="BO122" s="182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</row>
    <row r="123" spans="1:92" ht="24.75" customHeight="1">
      <c r="A123" s="1"/>
      <c r="B123" s="205"/>
      <c r="C123" s="206"/>
      <c r="D123" s="206"/>
      <c r="E123" s="206"/>
      <c r="F123" s="206"/>
      <c r="G123" s="206"/>
      <c r="H123" s="206"/>
      <c r="I123" s="206"/>
      <c r="J123" s="206"/>
      <c r="K123" s="206"/>
      <c r="L123" s="206"/>
      <c r="M123" s="206"/>
      <c r="N123" s="206"/>
      <c r="O123" s="206"/>
      <c r="P123" s="206"/>
      <c r="Q123" s="206"/>
      <c r="R123" s="206"/>
      <c r="S123" s="206"/>
      <c r="T123" s="206"/>
      <c r="U123" s="206"/>
      <c r="V123" s="206"/>
      <c r="W123" s="206"/>
      <c r="X123" s="206"/>
      <c r="Y123" s="206"/>
      <c r="Z123" s="206"/>
      <c r="AA123" s="206"/>
      <c r="AB123" s="206"/>
      <c r="AC123" s="206"/>
      <c r="AD123" s="206"/>
      <c r="AE123" s="206"/>
      <c r="AF123" s="206"/>
      <c r="AG123" s="206"/>
      <c r="AH123" s="206"/>
      <c r="AI123" s="206"/>
      <c r="AJ123" s="206"/>
      <c r="AK123" s="206"/>
      <c r="AL123" s="206"/>
      <c r="AM123" s="206"/>
      <c r="AN123" s="206"/>
      <c r="AO123" s="206"/>
      <c r="AP123" s="206"/>
      <c r="AQ123" s="206"/>
      <c r="AR123" s="206"/>
      <c r="AS123" s="206"/>
      <c r="AT123" s="206"/>
      <c r="AU123" s="206"/>
      <c r="AV123" s="206"/>
      <c r="AW123" s="206"/>
      <c r="AX123" s="206"/>
      <c r="AY123" s="206"/>
      <c r="AZ123" s="206"/>
      <c r="BA123" s="206"/>
      <c r="BB123" s="206"/>
      <c r="BC123" s="206"/>
      <c r="BD123" s="206"/>
      <c r="BE123" s="206"/>
      <c r="BF123" s="206"/>
      <c r="BG123" s="206"/>
      <c r="BH123" s="206"/>
      <c r="BI123" s="206"/>
      <c r="BJ123" s="206"/>
      <c r="BK123" s="206"/>
      <c r="BL123" s="206"/>
      <c r="BM123" s="206"/>
      <c r="BN123" s="206"/>
      <c r="BO123" s="207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</row>
    <row r="124" spans="1:92" ht="34.5" customHeight="1">
      <c r="A124" s="1"/>
      <c r="B124" s="270" t="s">
        <v>121</v>
      </c>
      <c r="C124" s="200"/>
      <c r="D124" s="200"/>
      <c r="E124" s="200"/>
      <c r="F124" s="200"/>
      <c r="G124" s="200"/>
      <c r="H124" s="200"/>
      <c r="I124" s="200"/>
      <c r="J124" s="200"/>
      <c r="K124" s="200"/>
      <c r="L124" s="200"/>
      <c r="M124" s="200"/>
      <c r="N124" s="200"/>
      <c r="O124" s="200"/>
      <c r="P124" s="200"/>
      <c r="Q124" s="200"/>
      <c r="R124" s="200"/>
      <c r="S124" s="200"/>
      <c r="T124" s="200"/>
      <c r="U124" s="200"/>
      <c r="V124" s="200"/>
      <c r="W124" s="200"/>
      <c r="X124" s="200"/>
      <c r="Y124" s="200"/>
      <c r="Z124" s="200"/>
      <c r="AA124" s="200"/>
      <c r="AB124" s="200"/>
      <c r="AC124" s="200"/>
      <c r="AD124" s="200"/>
      <c r="AE124" s="200"/>
      <c r="AF124" s="200"/>
      <c r="AG124" s="200"/>
      <c r="AH124" s="200"/>
      <c r="AI124" s="200"/>
      <c r="AJ124" s="200"/>
      <c r="AK124" s="200"/>
      <c r="AL124" s="200"/>
      <c r="AM124" s="200"/>
      <c r="AN124" s="200"/>
      <c r="AO124" s="200"/>
      <c r="AP124" s="200"/>
      <c r="AQ124" s="200"/>
      <c r="AR124" s="200"/>
      <c r="AS124" s="200"/>
      <c r="AT124" s="200"/>
      <c r="AU124" s="200"/>
      <c r="AV124" s="200"/>
      <c r="AW124" s="200"/>
      <c r="AX124" s="200"/>
      <c r="AY124" s="200"/>
      <c r="AZ124" s="200"/>
      <c r="BA124" s="200"/>
      <c r="BB124" s="200"/>
      <c r="BC124" s="200"/>
      <c r="BD124" s="200"/>
      <c r="BE124" s="200"/>
      <c r="BF124" s="200"/>
      <c r="BG124" s="200"/>
      <c r="BH124" s="200"/>
      <c r="BI124" s="200"/>
      <c r="BJ124" s="200"/>
      <c r="BK124" s="200"/>
      <c r="BL124" s="200"/>
      <c r="BM124" s="200"/>
      <c r="BN124" s="200"/>
      <c r="BO124" s="20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</row>
    <row r="125" spans="1:92" ht="34.5" customHeight="1">
      <c r="A125" s="1"/>
      <c r="B125" s="177"/>
      <c r="C125" s="261"/>
      <c r="D125" s="196" t="s">
        <v>101</v>
      </c>
      <c r="E125" s="172"/>
      <c r="F125" s="172"/>
      <c r="G125" s="172"/>
      <c r="H125" s="172"/>
      <c r="I125" s="172"/>
      <c r="J125" s="172"/>
      <c r="K125" s="172"/>
      <c r="L125" s="172"/>
      <c r="M125" s="172"/>
      <c r="N125" s="172"/>
      <c r="O125" s="173"/>
      <c r="P125" s="267"/>
      <c r="Q125" s="181"/>
      <c r="R125" s="227"/>
      <c r="S125" s="193" t="s">
        <v>37</v>
      </c>
      <c r="T125" s="172"/>
      <c r="U125" s="187"/>
      <c r="V125" s="171">
        <v>1</v>
      </c>
      <c r="W125" s="172"/>
      <c r="X125" s="187"/>
      <c r="Y125" s="188" t="s">
        <v>38</v>
      </c>
      <c r="Z125" s="172"/>
      <c r="AA125" s="187"/>
      <c r="AB125" s="171">
        <v>1</v>
      </c>
      <c r="AC125" s="172"/>
      <c r="AD125" s="187"/>
      <c r="AE125" s="188" t="s">
        <v>39</v>
      </c>
      <c r="AF125" s="172"/>
      <c r="AG125" s="187"/>
      <c r="AH125" s="171">
        <v>1</v>
      </c>
      <c r="AI125" s="172"/>
      <c r="AJ125" s="187"/>
      <c r="AK125" s="188" t="s">
        <v>40</v>
      </c>
      <c r="AL125" s="172"/>
      <c r="AM125" s="187"/>
      <c r="AN125" s="171">
        <v>1</v>
      </c>
      <c r="AO125" s="172"/>
      <c r="AP125" s="187"/>
      <c r="AQ125" s="188" t="s">
        <v>41</v>
      </c>
      <c r="AR125" s="172"/>
      <c r="AS125" s="187"/>
      <c r="AT125" s="171">
        <v>1</v>
      </c>
      <c r="AU125" s="172"/>
      <c r="AV125" s="187"/>
      <c r="AW125" s="188" t="s">
        <v>42</v>
      </c>
      <c r="AX125" s="172"/>
      <c r="AY125" s="187"/>
      <c r="AZ125" s="171" t="str">
        <f>IF(ISBLANK($E$13),"N/A","")</f>
        <v>N/A</v>
      </c>
      <c r="BA125" s="172"/>
      <c r="BB125" s="187"/>
      <c r="BC125" s="188" t="s">
        <v>43</v>
      </c>
      <c r="BD125" s="172"/>
      <c r="BE125" s="187"/>
      <c r="BF125" s="171" t="str">
        <f>IF(ISBLANK($E$14),"N/A","")</f>
        <v>N/A</v>
      </c>
      <c r="BG125" s="172"/>
      <c r="BH125" s="187"/>
      <c r="BI125" s="188" t="s">
        <v>44</v>
      </c>
      <c r="BJ125" s="172"/>
      <c r="BK125" s="172"/>
      <c r="BL125" s="171" t="str">
        <f>IF(ISBLANK($E$15),"N/A","")</f>
        <v>N/A</v>
      </c>
      <c r="BM125" s="172"/>
      <c r="BN125" s="173"/>
      <c r="BO125" s="41"/>
      <c r="BP125" s="42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</row>
    <row r="126" spans="1:92" ht="34.5" customHeight="1">
      <c r="A126" s="1"/>
      <c r="B126" s="186" t="s">
        <v>122</v>
      </c>
      <c r="C126" s="175"/>
      <c r="D126" s="175"/>
      <c r="E126" s="175"/>
      <c r="F126" s="175"/>
      <c r="G126" s="175"/>
      <c r="H126" s="175"/>
      <c r="I126" s="175"/>
      <c r="J126" s="175"/>
      <c r="K126" s="175"/>
      <c r="L126" s="175"/>
      <c r="M126" s="175"/>
      <c r="N126" s="175"/>
      <c r="O126" s="175"/>
      <c r="P126" s="175"/>
      <c r="Q126" s="175"/>
      <c r="R126" s="175"/>
      <c r="S126" s="175"/>
      <c r="T126" s="175"/>
      <c r="U126" s="175"/>
      <c r="V126" s="175"/>
      <c r="W126" s="175"/>
      <c r="X126" s="175"/>
      <c r="Y126" s="175"/>
      <c r="Z126" s="175"/>
      <c r="AA126" s="175"/>
      <c r="AB126" s="175"/>
      <c r="AC126" s="175"/>
      <c r="AD126" s="175"/>
      <c r="AE126" s="175"/>
      <c r="AF126" s="175"/>
      <c r="AG126" s="175"/>
      <c r="AH126" s="175"/>
      <c r="AI126" s="175"/>
      <c r="AJ126" s="175"/>
      <c r="AK126" s="175"/>
      <c r="AL126" s="175"/>
      <c r="AM126" s="175"/>
      <c r="AN126" s="175"/>
      <c r="AO126" s="175"/>
      <c r="AP126" s="175"/>
      <c r="AQ126" s="175"/>
      <c r="AR126" s="175"/>
      <c r="AS126" s="175"/>
      <c r="AT126" s="175"/>
      <c r="AU126" s="175"/>
      <c r="AV126" s="175"/>
      <c r="AW126" s="175"/>
      <c r="AX126" s="175"/>
      <c r="AY126" s="175"/>
      <c r="AZ126" s="175"/>
      <c r="BA126" s="175"/>
      <c r="BB126" s="175"/>
      <c r="BC126" s="175"/>
      <c r="BD126" s="175"/>
      <c r="BE126" s="175"/>
      <c r="BF126" s="175"/>
      <c r="BG126" s="175"/>
      <c r="BH126" s="175"/>
      <c r="BI126" s="175"/>
      <c r="BJ126" s="175"/>
      <c r="BK126" s="175"/>
      <c r="BL126" s="175"/>
      <c r="BM126" s="175"/>
      <c r="BN126" s="175"/>
      <c r="BO126" s="176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</row>
    <row r="127" spans="1:92" ht="34.5" customHeight="1">
      <c r="A127" s="1"/>
      <c r="B127" s="191"/>
      <c r="C127" s="173"/>
      <c r="D127" s="196" t="s">
        <v>101</v>
      </c>
      <c r="E127" s="172"/>
      <c r="F127" s="172"/>
      <c r="G127" s="172"/>
      <c r="H127" s="172"/>
      <c r="I127" s="172"/>
      <c r="J127" s="172"/>
      <c r="K127" s="172"/>
      <c r="L127" s="172"/>
      <c r="M127" s="172"/>
      <c r="N127" s="172"/>
      <c r="O127" s="173"/>
      <c r="P127" s="203"/>
      <c r="Q127" s="172"/>
      <c r="R127" s="173"/>
      <c r="S127" s="193" t="s">
        <v>37</v>
      </c>
      <c r="T127" s="172"/>
      <c r="U127" s="187"/>
      <c r="V127" s="171">
        <v>10</v>
      </c>
      <c r="W127" s="172"/>
      <c r="X127" s="187"/>
      <c r="Y127" s="188" t="s">
        <v>38</v>
      </c>
      <c r="Z127" s="172"/>
      <c r="AA127" s="187"/>
      <c r="AB127" s="171">
        <v>12.5</v>
      </c>
      <c r="AC127" s="172"/>
      <c r="AD127" s="187"/>
      <c r="AE127" s="188" t="s">
        <v>39</v>
      </c>
      <c r="AF127" s="172"/>
      <c r="AG127" s="187"/>
      <c r="AH127" s="171">
        <v>8.5</v>
      </c>
      <c r="AI127" s="172"/>
      <c r="AJ127" s="187"/>
      <c r="AK127" s="188" t="s">
        <v>40</v>
      </c>
      <c r="AL127" s="172"/>
      <c r="AM127" s="187"/>
      <c r="AN127" s="171">
        <v>7.5</v>
      </c>
      <c r="AO127" s="172"/>
      <c r="AP127" s="187"/>
      <c r="AQ127" s="188" t="s">
        <v>41</v>
      </c>
      <c r="AR127" s="172"/>
      <c r="AS127" s="187"/>
      <c r="AT127" s="171">
        <v>5</v>
      </c>
      <c r="AU127" s="172"/>
      <c r="AV127" s="187"/>
      <c r="AW127" s="188" t="s">
        <v>42</v>
      </c>
      <c r="AX127" s="172"/>
      <c r="AY127" s="187"/>
      <c r="AZ127" s="171" t="str">
        <f>IF(ISBLANK($E$13),"N/A","")</f>
        <v>N/A</v>
      </c>
      <c r="BA127" s="172"/>
      <c r="BB127" s="187"/>
      <c r="BC127" s="188" t="s">
        <v>43</v>
      </c>
      <c r="BD127" s="172"/>
      <c r="BE127" s="187"/>
      <c r="BF127" s="171" t="str">
        <f>IF(ISBLANK($E$14),"N/A","")</f>
        <v>N/A</v>
      </c>
      <c r="BG127" s="172"/>
      <c r="BH127" s="187"/>
      <c r="BI127" s="188" t="s">
        <v>44</v>
      </c>
      <c r="BJ127" s="172"/>
      <c r="BK127" s="172"/>
      <c r="BL127" s="171" t="str">
        <f>IF(ISBLANK($E$15),"N/A","")</f>
        <v>N/A</v>
      </c>
      <c r="BM127" s="172"/>
      <c r="BN127" s="173"/>
      <c r="BO127" s="41"/>
      <c r="BP127" s="42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</row>
    <row r="128" spans="1:92" ht="34.5" customHeight="1">
      <c r="A128" s="1"/>
      <c r="B128" s="186" t="s">
        <v>123</v>
      </c>
      <c r="C128" s="175"/>
      <c r="D128" s="175"/>
      <c r="E128" s="175"/>
      <c r="F128" s="175"/>
      <c r="G128" s="175"/>
      <c r="H128" s="175"/>
      <c r="I128" s="175"/>
      <c r="J128" s="175"/>
      <c r="K128" s="175"/>
      <c r="L128" s="175"/>
      <c r="M128" s="175"/>
      <c r="N128" s="175"/>
      <c r="O128" s="175"/>
      <c r="P128" s="175"/>
      <c r="Q128" s="175"/>
      <c r="R128" s="175"/>
      <c r="S128" s="175"/>
      <c r="T128" s="175"/>
      <c r="U128" s="175"/>
      <c r="V128" s="175"/>
      <c r="W128" s="175"/>
      <c r="X128" s="175"/>
      <c r="Y128" s="175"/>
      <c r="Z128" s="175"/>
      <c r="AA128" s="175"/>
      <c r="AB128" s="175"/>
      <c r="AC128" s="175"/>
      <c r="AD128" s="175"/>
      <c r="AE128" s="175"/>
      <c r="AF128" s="175"/>
      <c r="AG128" s="175"/>
      <c r="AH128" s="175"/>
      <c r="AI128" s="175"/>
      <c r="AJ128" s="175"/>
      <c r="AK128" s="175"/>
      <c r="AL128" s="175"/>
      <c r="AM128" s="175"/>
      <c r="AN128" s="175"/>
      <c r="AO128" s="175"/>
      <c r="AP128" s="175"/>
      <c r="AQ128" s="175"/>
      <c r="AR128" s="175"/>
      <c r="AS128" s="175"/>
      <c r="AT128" s="175"/>
      <c r="AU128" s="175"/>
      <c r="AV128" s="175"/>
      <c r="AW128" s="175"/>
      <c r="AX128" s="175"/>
      <c r="AY128" s="175"/>
      <c r="AZ128" s="175"/>
      <c r="BA128" s="175"/>
      <c r="BB128" s="175"/>
      <c r="BC128" s="175"/>
      <c r="BD128" s="175"/>
      <c r="BE128" s="175"/>
      <c r="BF128" s="175"/>
      <c r="BG128" s="175"/>
      <c r="BH128" s="175"/>
      <c r="BI128" s="175"/>
      <c r="BJ128" s="175"/>
      <c r="BK128" s="175"/>
      <c r="BL128" s="175"/>
      <c r="BM128" s="175"/>
      <c r="BN128" s="175"/>
      <c r="BO128" s="176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</row>
    <row r="129" spans="1:92" ht="34.5" customHeight="1">
      <c r="A129" s="1"/>
      <c r="B129" s="191"/>
      <c r="C129" s="173"/>
      <c r="D129" s="196" t="s">
        <v>101</v>
      </c>
      <c r="E129" s="172"/>
      <c r="F129" s="172"/>
      <c r="G129" s="172"/>
      <c r="H129" s="172"/>
      <c r="I129" s="172"/>
      <c r="J129" s="172"/>
      <c r="K129" s="172"/>
      <c r="L129" s="172"/>
      <c r="M129" s="172"/>
      <c r="N129" s="172"/>
      <c r="O129" s="173"/>
      <c r="P129" s="192"/>
      <c r="Q129" s="172"/>
      <c r="R129" s="173"/>
      <c r="S129" s="193" t="s">
        <v>37</v>
      </c>
      <c r="T129" s="172"/>
      <c r="U129" s="187"/>
      <c r="V129" s="171" t="s">
        <v>50</v>
      </c>
      <c r="W129" s="172"/>
      <c r="X129" s="187"/>
      <c r="Y129" s="188" t="s">
        <v>38</v>
      </c>
      <c r="Z129" s="172"/>
      <c r="AA129" s="187"/>
      <c r="AB129" s="171">
        <v>12.5</v>
      </c>
      <c r="AC129" s="172"/>
      <c r="AD129" s="187"/>
      <c r="AE129" s="188" t="s">
        <v>39</v>
      </c>
      <c r="AF129" s="172"/>
      <c r="AG129" s="187"/>
      <c r="AH129" s="171" t="s">
        <v>50</v>
      </c>
      <c r="AI129" s="172"/>
      <c r="AJ129" s="187"/>
      <c r="AK129" s="188" t="s">
        <v>40</v>
      </c>
      <c r="AL129" s="172"/>
      <c r="AM129" s="187"/>
      <c r="AN129" s="171" t="s">
        <v>50</v>
      </c>
      <c r="AO129" s="172"/>
      <c r="AP129" s="187"/>
      <c r="AQ129" s="188" t="s">
        <v>41</v>
      </c>
      <c r="AR129" s="172"/>
      <c r="AS129" s="187"/>
      <c r="AT129" s="171" t="s">
        <v>50</v>
      </c>
      <c r="AU129" s="172"/>
      <c r="AV129" s="187"/>
      <c r="AW129" s="188" t="s">
        <v>42</v>
      </c>
      <c r="AX129" s="172"/>
      <c r="AY129" s="187"/>
      <c r="AZ129" s="171" t="str">
        <f>IF(ISBLANK($E$13),"N/A","")</f>
        <v>N/A</v>
      </c>
      <c r="BA129" s="172"/>
      <c r="BB129" s="187"/>
      <c r="BC129" s="188" t="s">
        <v>43</v>
      </c>
      <c r="BD129" s="172"/>
      <c r="BE129" s="187"/>
      <c r="BF129" s="171" t="str">
        <f>IF(ISBLANK($E$14),"N/A","")</f>
        <v>N/A</v>
      </c>
      <c r="BG129" s="172"/>
      <c r="BH129" s="187"/>
      <c r="BI129" s="188" t="s">
        <v>44</v>
      </c>
      <c r="BJ129" s="172"/>
      <c r="BK129" s="172"/>
      <c r="BL129" s="171" t="str">
        <f>IF(ISBLANK($E$15),"N/A","")</f>
        <v>N/A</v>
      </c>
      <c r="BM129" s="172"/>
      <c r="BN129" s="173"/>
      <c r="BO129" s="41"/>
      <c r="BP129" s="1"/>
      <c r="BQ129" s="36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</row>
    <row r="130" spans="1:92" ht="24.75" customHeight="1">
      <c r="A130" s="1"/>
      <c r="B130" s="186" t="s">
        <v>124</v>
      </c>
      <c r="C130" s="175"/>
      <c r="D130" s="175"/>
      <c r="E130" s="175"/>
      <c r="F130" s="175"/>
      <c r="G130" s="175"/>
      <c r="H130" s="175"/>
      <c r="I130" s="175"/>
      <c r="J130" s="175"/>
      <c r="K130" s="175"/>
      <c r="L130" s="175"/>
      <c r="M130" s="175"/>
      <c r="N130" s="175"/>
      <c r="O130" s="175"/>
      <c r="P130" s="175"/>
      <c r="Q130" s="175"/>
      <c r="R130" s="175"/>
      <c r="S130" s="175"/>
      <c r="T130" s="175"/>
      <c r="U130" s="175"/>
      <c r="V130" s="175"/>
      <c r="W130" s="175"/>
      <c r="X130" s="175"/>
      <c r="Y130" s="175"/>
      <c r="Z130" s="175"/>
      <c r="AA130" s="175"/>
      <c r="AB130" s="175"/>
      <c r="AC130" s="175"/>
      <c r="AD130" s="175"/>
      <c r="AE130" s="175"/>
      <c r="AF130" s="175"/>
      <c r="AG130" s="175"/>
      <c r="AH130" s="175"/>
      <c r="AI130" s="175"/>
      <c r="AJ130" s="175"/>
      <c r="AK130" s="175"/>
      <c r="AL130" s="175"/>
      <c r="AM130" s="175"/>
      <c r="AN130" s="175"/>
      <c r="AO130" s="175"/>
      <c r="AP130" s="175"/>
      <c r="AQ130" s="175"/>
      <c r="AR130" s="175"/>
      <c r="AS130" s="175"/>
      <c r="AT130" s="175"/>
      <c r="AU130" s="175"/>
      <c r="AV130" s="175"/>
      <c r="AW130" s="175"/>
      <c r="AX130" s="175"/>
      <c r="AY130" s="175"/>
      <c r="AZ130" s="175"/>
      <c r="BA130" s="175"/>
      <c r="BB130" s="175"/>
      <c r="BC130" s="175"/>
      <c r="BD130" s="175"/>
      <c r="BE130" s="175"/>
      <c r="BF130" s="175"/>
      <c r="BG130" s="175"/>
      <c r="BH130" s="175"/>
      <c r="BI130" s="175"/>
      <c r="BJ130" s="175"/>
      <c r="BK130" s="175"/>
      <c r="BL130" s="175"/>
      <c r="BM130" s="175"/>
      <c r="BN130" s="175"/>
      <c r="BO130" s="176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</row>
    <row r="131" spans="1:92" ht="34.5" customHeight="1">
      <c r="A131" s="1"/>
      <c r="B131" s="191"/>
      <c r="C131" s="173"/>
      <c r="D131" s="196" t="s">
        <v>101</v>
      </c>
      <c r="E131" s="172"/>
      <c r="F131" s="172"/>
      <c r="G131" s="172"/>
      <c r="H131" s="172"/>
      <c r="I131" s="172"/>
      <c r="J131" s="172"/>
      <c r="K131" s="172"/>
      <c r="L131" s="172"/>
      <c r="M131" s="172"/>
      <c r="N131" s="172"/>
      <c r="O131" s="173"/>
      <c r="P131" s="192"/>
      <c r="Q131" s="172"/>
      <c r="R131" s="173"/>
      <c r="S131" s="193" t="s">
        <v>37</v>
      </c>
      <c r="T131" s="172"/>
      <c r="U131" s="187"/>
      <c r="V131" s="171" t="s">
        <v>50</v>
      </c>
      <c r="W131" s="172"/>
      <c r="X131" s="187"/>
      <c r="Y131" s="188" t="s">
        <v>38</v>
      </c>
      <c r="Z131" s="172"/>
      <c r="AA131" s="187"/>
      <c r="AB131" s="171" t="s">
        <v>50</v>
      </c>
      <c r="AC131" s="172"/>
      <c r="AD131" s="187"/>
      <c r="AE131" s="188" t="s">
        <v>39</v>
      </c>
      <c r="AF131" s="172"/>
      <c r="AG131" s="187"/>
      <c r="AH131" s="171" t="s">
        <v>50</v>
      </c>
      <c r="AI131" s="172"/>
      <c r="AJ131" s="187"/>
      <c r="AK131" s="188" t="s">
        <v>40</v>
      </c>
      <c r="AL131" s="172"/>
      <c r="AM131" s="187"/>
      <c r="AN131" s="171" t="s">
        <v>50</v>
      </c>
      <c r="AO131" s="172"/>
      <c r="AP131" s="187"/>
      <c r="AQ131" s="188" t="s">
        <v>41</v>
      </c>
      <c r="AR131" s="172"/>
      <c r="AS131" s="187"/>
      <c r="AT131" s="171" t="s">
        <v>50</v>
      </c>
      <c r="AU131" s="172"/>
      <c r="AV131" s="187"/>
      <c r="AW131" s="188" t="s">
        <v>42</v>
      </c>
      <c r="AX131" s="172"/>
      <c r="AY131" s="187"/>
      <c r="AZ131" s="171" t="str">
        <f>IF(ISBLANK($E$13),"N/A","")</f>
        <v>N/A</v>
      </c>
      <c r="BA131" s="172"/>
      <c r="BB131" s="187"/>
      <c r="BC131" s="188" t="s">
        <v>43</v>
      </c>
      <c r="BD131" s="172"/>
      <c r="BE131" s="187"/>
      <c r="BF131" s="171" t="str">
        <f>IF(ISBLANK($E$14),"N/A","")</f>
        <v>N/A</v>
      </c>
      <c r="BG131" s="172"/>
      <c r="BH131" s="187"/>
      <c r="BI131" s="188" t="s">
        <v>44</v>
      </c>
      <c r="BJ131" s="172"/>
      <c r="BK131" s="172"/>
      <c r="BL131" s="171" t="str">
        <f>IF(ISBLANK($E$15),"N/A","")</f>
        <v>N/A</v>
      </c>
      <c r="BM131" s="172"/>
      <c r="BN131" s="173"/>
      <c r="BO131" s="43"/>
      <c r="BP131" s="1"/>
      <c r="BQ131" s="36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</row>
    <row r="132" spans="1:92" ht="30" customHeight="1">
      <c r="A132" s="1"/>
      <c r="B132" s="324" t="s">
        <v>125</v>
      </c>
      <c r="C132" s="211"/>
      <c r="D132" s="211"/>
      <c r="E132" s="211"/>
      <c r="F132" s="211"/>
      <c r="G132" s="211"/>
      <c r="H132" s="211"/>
      <c r="I132" s="211"/>
      <c r="J132" s="211"/>
      <c r="K132" s="211"/>
      <c r="L132" s="211"/>
      <c r="M132" s="211"/>
      <c r="N132" s="211"/>
      <c r="O132" s="211"/>
      <c r="P132" s="211"/>
      <c r="Q132" s="211"/>
      <c r="R132" s="211"/>
      <c r="S132" s="211"/>
      <c r="T132" s="211"/>
      <c r="U132" s="211"/>
      <c r="V132" s="211"/>
      <c r="W132" s="211"/>
      <c r="X132" s="211"/>
      <c r="Y132" s="211"/>
      <c r="Z132" s="211"/>
      <c r="AA132" s="211"/>
      <c r="AB132" s="211"/>
      <c r="AC132" s="211"/>
      <c r="AD132" s="211"/>
      <c r="AE132" s="211"/>
      <c r="AF132" s="211"/>
      <c r="AG132" s="211"/>
      <c r="AH132" s="211"/>
      <c r="AI132" s="211"/>
      <c r="AJ132" s="211"/>
      <c r="AK132" s="211"/>
      <c r="AL132" s="211"/>
      <c r="AM132" s="211"/>
      <c r="AN132" s="211"/>
      <c r="AO132" s="211"/>
      <c r="AP132" s="211"/>
      <c r="AQ132" s="211"/>
      <c r="AR132" s="211"/>
      <c r="AS132" s="211"/>
      <c r="AT132" s="211"/>
      <c r="AU132" s="211"/>
      <c r="AV132" s="211"/>
      <c r="AW132" s="211"/>
      <c r="AX132" s="211"/>
      <c r="AY132" s="211"/>
      <c r="AZ132" s="211"/>
      <c r="BA132" s="211"/>
      <c r="BB132" s="211"/>
      <c r="BC132" s="211"/>
      <c r="BD132" s="211"/>
      <c r="BE132" s="211"/>
      <c r="BF132" s="211"/>
      <c r="BG132" s="211"/>
      <c r="BH132" s="211"/>
      <c r="BI132" s="211"/>
      <c r="BJ132" s="211"/>
      <c r="BK132" s="211"/>
      <c r="BL132" s="211"/>
      <c r="BM132" s="211"/>
      <c r="BN132" s="211"/>
      <c r="BO132" s="289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</row>
    <row r="133" spans="1:92" ht="34.5" customHeight="1">
      <c r="A133" s="1"/>
      <c r="B133" s="189" t="s">
        <v>126</v>
      </c>
      <c r="C133" s="173"/>
      <c r="D133" s="190" t="s">
        <v>49</v>
      </c>
      <c r="E133" s="172"/>
      <c r="F133" s="172"/>
      <c r="G133" s="172"/>
      <c r="H133" s="172"/>
      <c r="I133" s="172"/>
      <c r="J133" s="172"/>
      <c r="K133" s="172"/>
      <c r="L133" s="172"/>
      <c r="M133" s="172"/>
      <c r="N133" s="172"/>
      <c r="O133" s="173"/>
      <c r="P133" s="262"/>
      <c r="Q133" s="178"/>
      <c r="R133" s="261"/>
      <c r="S133" s="193" t="s">
        <v>37</v>
      </c>
      <c r="T133" s="172"/>
      <c r="U133" s="187"/>
      <c r="V133" s="171" t="s">
        <v>50</v>
      </c>
      <c r="W133" s="172"/>
      <c r="X133" s="187"/>
      <c r="Y133" s="188" t="s">
        <v>38</v>
      </c>
      <c r="Z133" s="172"/>
      <c r="AA133" s="187"/>
      <c r="AB133" s="171" t="s">
        <v>50</v>
      </c>
      <c r="AC133" s="172"/>
      <c r="AD133" s="187"/>
      <c r="AE133" s="188" t="s">
        <v>39</v>
      </c>
      <c r="AF133" s="172"/>
      <c r="AG133" s="187"/>
      <c r="AH133" s="171" t="s">
        <v>50</v>
      </c>
      <c r="AI133" s="172"/>
      <c r="AJ133" s="187"/>
      <c r="AK133" s="188" t="s">
        <v>40</v>
      </c>
      <c r="AL133" s="172"/>
      <c r="AM133" s="187"/>
      <c r="AN133" s="171" t="s">
        <v>50</v>
      </c>
      <c r="AO133" s="172"/>
      <c r="AP133" s="187"/>
      <c r="AQ133" s="188" t="s">
        <v>41</v>
      </c>
      <c r="AR133" s="172"/>
      <c r="AS133" s="187"/>
      <c r="AT133" s="171" t="s">
        <v>50</v>
      </c>
      <c r="AU133" s="172"/>
      <c r="AV133" s="187"/>
      <c r="AW133" s="188" t="s">
        <v>42</v>
      </c>
      <c r="AX133" s="172"/>
      <c r="AY133" s="187"/>
      <c r="AZ133" s="171" t="str">
        <f>IF(ISBLANK($E$13),"N/A","")</f>
        <v>N/A</v>
      </c>
      <c r="BA133" s="172"/>
      <c r="BB133" s="187"/>
      <c r="BC133" s="188" t="s">
        <v>43</v>
      </c>
      <c r="BD133" s="172"/>
      <c r="BE133" s="187"/>
      <c r="BF133" s="171" t="str">
        <f>IF(ISBLANK($E$14),"N/A","")</f>
        <v>N/A</v>
      </c>
      <c r="BG133" s="172"/>
      <c r="BH133" s="187"/>
      <c r="BI133" s="188" t="s">
        <v>44</v>
      </c>
      <c r="BJ133" s="172"/>
      <c r="BK133" s="172"/>
      <c r="BL133" s="171" t="str">
        <f>IF(ISBLANK($E$15),"N/A","")</f>
        <v>N/A</v>
      </c>
      <c r="BM133" s="172"/>
      <c r="BN133" s="173"/>
      <c r="BO133" s="52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</row>
    <row r="134" spans="1:92" ht="24.75" customHeight="1">
      <c r="A134" s="1"/>
      <c r="B134" s="197" t="s">
        <v>127</v>
      </c>
      <c r="C134" s="172"/>
      <c r="D134" s="172"/>
      <c r="E134" s="172"/>
      <c r="F134" s="172"/>
      <c r="G134" s="172"/>
      <c r="H134" s="172"/>
      <c r="I134" s="172"/>
      <c r="J134" s="172"/>
      <c r="K134" s="172"/>
      <c r="L134" s="172"/>
      <c r="M134" s="172"/>
      <c r="N134" s="172"/>
      <c r="O134" s="172"/>
      <c r="P134" s="172"/>
      <c r="Q134" s="172"/>
      <c r="R134" s="172"/>
      <c r="S134" s="172"/>
      <c r="T134" s="172"/>
      <c r="U134" s="172"/>
      <c r="V134" s="172"/>
      <c r="W134" s="172"/>
      <c r="X134" s="172"/>
      <c r="Y134" s="172"/>
      <c r="Z134" s="172"/>
      <c r="AA134" s="172"/>
      <c r="AB134" s="172"/>
      <c r="AC134" s="172"/>
      <c r="AD134" s="172"/>
      <c r="AE134" s="172"/>
      <c r="AF134" s="172"/>
      <c r="AG134" s="172"/>
      <c r="AH134" s="172"/>
      <c r="AI134" s="172"/>
      <c r="AJ134" s="172"/>
      <c r="AK134" s="172"/>
      <c r="AL134" s="172"/>
      <c r="AM134" s="172"/>
      <c r="AN134" s="172"/>
      <c r="AO134" s="172"/>
      <c r="AP134" s="172"/>
      <c r="AQ134" s="172"/>
      <c r="AR134" s="172"/>
      <c r="AS134" s="172"/>
      <c r="AT134" s="172"/>
      <c r="AU134" s="172"/>
      <c r="AV134" s="172"/>
      <c r="AW134" s="172"/>
      <c r="AX134" s="172"/>
      <c r="AY134" s="172"/>
      <c r="AZ134" s="172"/>
      <c r="BA134" s="172"/>
      <c r="BB134" s="172"/>
      <c r="BC134" s="172"/>
      <c r="BD134" s="172"/>
      <c r="BE134" s="172"/>
      <c r="BF134" s="172"/>
      <c r="BG134" s="172"/>
      <c r="BH134" s="172"/>
      <c r="BI134" s="172"/>
      <c r="BJ134" s="172"/>
      <c r="BK134" s="172"/>
      <c r="BL134" s="172"/>
      <c r="BM134" s="172"/>
      <c r="BN134" s="172"/>
      <c r="BO134" s="198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</row>
    <row r="135" spans="1:92" ht="24.75" customHeight="1">
      <c r="A135" s="1"/>
      <c r="B135" s="180" t="s">
        <v>128</v>
      </c>
      <c r="C135" s="181"/>
      <c r="D135" s="181"/>
      <c r="E135" s="181"/>
      <c r="F135" s="181"/>
      <c r="G135" s="181"/>
      <c r="H135" s="181"/>
      <c r="I135" s="181"/>
      <c r="J135" s="181"/>
      <c r="K135" s="181"/>
      <c r="L135" s="181"/>
      <c r="M135" s="181"/>
      <c r="N135" s="181"/>
      <c r="O135" s="181"/>
      <c r="P135" s="181"/>
      <c r="Q135" s="181"/>
      <c r="R135" s="181"/>
      <c r="S135" s="181"/>
      <c r="T135" s="181"/>
      <c r="U135" s="181"/>
      <c r="V135" s="181"/>
      <c r="W135" s="181"/>
      <c r="X135" s="181"/>
      <c r="Y135" s="181"/>
      <c r="Z135" s="181"/>
      <c r="AA135" s="181"/>
      <c r="AB135" s="181"/>
      <c r="AC135" s="181"/>
      <c r="AD135" s="181"/>
      <c r="AE135" s="181"/>
      <c r="AF135" s="181"/>
      <c r="AG135" s="181"/>
      <c r="AH135" s="181"/>
      <c r="AI135" s="181"/>
      <c r="AJ135" s="181"/>
      <c r="AK135" s="181"/>
      <c r="AL135" s="181"/>
      <c r="AM135" s="181"/>
      <c r="AN135" s="181"/>
      <c r="AO135" s="181"/>
      <c r="AP135" s="181"/>
      <c r="AQ135" s="181"/>
      <c r="AR135" s="181"/>
      <c r="AS135" s="181"/>
      <c r="AT135" s="181"/>
      <c r="AU135" s="181"/>
      <c r="AV135" s="181"/>
      <c r="AW135" s="181"/>
      <c r="AX135" s="181"/>
      <c r="AY135" s="181"/>
      <c r="AZ135" s="181"/>
      <c r="BA135" s="181"/>
      <c r="BB135" s="181"/>
      <c r="BC135" s="181"/>
      <c r="BD135" s="181"/>
      <c r="BE135" s="181"/>
      <c r="BF135" s="181"/>
      <c r="BG135" s="181"/>
      <c r="BH135" s="181"/>
      <c r="BI135" s="181"/>
      <c r="BJ135" s="181"/>
      <c r="BK135" s="181"/>
      <c r="BL135" s="181"/>
      <c r="BM135" s="181"/>
      <c r="BN135" s="181"/>
      <c r="BO135" s="182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</row>
    <row r="136" spans="1:92" ht="24.75" customHeight="1">
      <c r="A136" s="1"/>
      <c r="B136" s="180"/>
      <c r="C136" s="181"/>
      <c r="D136" s="181"/>
      <c r="E136" s="181"/>
      <c r="F136" s="181"/>
      <c r="G136" s="181"/>
      <c r="H136" s="181"/>
      <c r="I136" s="181"/>
      <c r="J136" s="181"/>
      <c r="K136" s="181"/>
      <c r="L136" s="181"/>
      <c r="M136" s="181"/>
      <c r="N136" s="181"/>
      <c r="O136" s="181"/>
      <c r="P136" s="181"/>
      <c r="Q136" s="181"/>
      <c r="R136" s="181"/>
      <c r="S136" s="181"/>
      <c r="T136" s="181"/>
      <c r="U136" s="181"/>
      <c r="V136" s="181"/>
      <c r="W136" s="181"/>
      <c r="X136" s="181"/>
      <c r="Y136" s="181"/>
      <c r="Z136" s="181"/>
      <c r="AA136" s="181"/>
      <c r="AB136" s="181"/>
      <c r="AC136" s="181"/>
      <c r="AD136" s="181"/>
      <c r="AE136" s="181"/>
      <c r="AF136" s="181"/>
      <c r="AG136" s="181"/>
      <c r="AH136" s="181"/>
      <c r="AI136" s="181"/>
      <c r="AJ136" s="181"/>
      <c r="AK136" s="181"/>
      <c r="AL136" s="181"/>
      <c r="AM136" s="181"/>
      <c r="AN136" s="181"/>
      <c r="AO136" s="181"/>
      <c r="AP136" s="181"/>
      <c r="AQ136" s="181"/>
      <c r="AR136" s="181"/>
      <c r="AS136" s="181"/>
      <c r="AT136" s="181"/>
      <c r="AU136" s="181"/>
      <c r="AV136" s="181"/>
      <c r="AW136" s="181"/>
      <c r="AX136" s="181"/>
      <c r="AY136" s="181"/>
      <c r="AZ136" s="181"/>
      <c r="BA136" s="181"/>
      <c r="BB136" s="181"/>
      <c r="BC136" s="181"/>
      <c r="BD136" s="181"/>
      <c r="BE136" s="181"/>
      <c r="BF136" s="181"/>
      <c r="BG136" s="181"/>
      <c r="BH136" s="181"/>
      <c r="BI136" s="181"/>
      <c r="BJ136" s="181"/>
      <c r="BK136" s="181"/>
      <c r="BL136" s="181"/>
      <c r="BM136" s="181"/>
      <c r="BN136" s="181"/>
      <c r="BO136" s="182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</row>
    <row r="137" spans="1:92" ht="24.75" customHeight="1">
      <c r="A137" s="1"/>
      <c r="B137" s="180"/>
      <c r="C137" s="181"/>
      <c r="D137" s="181"/>
      <c r="E137" s="181"/>
      <c r="F137" s="181"/>
      <c r="G137" s="181"/>
      <c r="H137" s="181"/>
      <c r="I137" s="181"/>
      <c r="J137" s="181"/>
      <c r="K137" s="181"/>
      <c r="L137" s="181"/>
      <c r="M137" s="181"/>
      <c r="N137" s="181"/>
      <c r="O137" s="181"/>
      <c r="P137" s="181"/>
      <c r="Q137" s="181"/>
      <c r="R137" s="181"/>
      <c r="S137" s="181"/>
      <c r="T137" s="181"/>
      <c r="U137" s="181"/>
      <c r="V137" s="181"/>
      <c r="W137" s="181"/>
      <c r="X137" s="181"/>
      <c r="Y137" s="181"/>
      <c r="Z137" s="181"/>
      <c r="AA137" s="181"/>
      <c r="AB137" s="181"/>
      <c r="AC137" s="181"/>
      <c r="AD137" s="181"/>
      <c r="AE137" s="181"/>
      <c r="AF137" s="181"/>
      <c r="AG137" s="181"/>
      <c r="AH137" s="181"/>
      <c r="AI137" s="181"/>
      <c r="AJ137" s="181"/>
      <c r="AK137" s="181"/>
      <c r="AL137" s="181"/>
      <c r="AM137" s="181"/>
      <c r="AN137" s="181"/>
      <c r="AO137" s="181"/>
      <c r="AP137" s="181"/>
      <c r="AQ137" s="181"/>
      <c r="AR137" s="181"/>
      <c r="AS137" s="181"/>
      <c r="AT137" s="181"/>
      <c r="AU137" s="181"/>
      <c r="AV137" s="181"/>
      <c r="AW137" s="181"/>
      <c r="AX137" s="181"/>
      <c r="AY137" s="181"/>
      <c r="AZ137" s="181"/>
      <c r="BA137" s="181"/>
      <c r="BB137" s="181"/>
      <c r="BC137" s="181"/>
      <c r="BD137" s="181"/>
      <c r="BE137" s="181"/>
      <c r="BF137" s="181"/>
      <c r="BG137" s="181"/>
      <c r="BH137" s="181"/>
      <c r="BI137" s="181"/>
      <c r="BJ137" s="181"/>
      <c r="BK137" s="181"/>
      <c r="BL137" s="181"/>
      <c r="BM137" s="181"/>
      <c r="BN137" s="181"/>
      <c r="BO137" s="182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</row>
    <row r="138" spans="1:92" ht="24.75" customHeight="1">
      <c r="A138" s="1"/>
      <c r="B138" s="180"/>
      <c r="C138" s="181"/>
      <c r="D138" s="181"/>
      <c r="E138" s="181"/>
      <c r="F138" s="181"/>
      <c r="G138" s="181"/>
      <c r="H138" s="181"/>
      <c r="I138" s="181"/>
      <c r="J138" s="181"/>
      <c r="K138" s="181"/>
      <c r="L138" s="181"/>
      <c r="M138" s="181"/>
      <c r="N138" s="181"/>
      <c r="O138" s="181"/>
      <c r="P138" s="181"/>
      <c r="Q138" s="181"/>
      <c r="R138" s="181"/>
      <c r="S138" s="181"/>
      <c r="T138" s="181"/>
      <c r="U138" s="181"/>
      <c r="V138" s="181"/>
      <c r="W138" s="181"/>
      <c r="X138" s="181"/>
      <c r="Y138" s="181"/>
      <c r="Z138" s="181"/>
      <c r="AA138" s="181"/>
      <c r="AB138" s="181"/>
      <c r="AC138" s="181"/>
      <c r="AD138" s="181"/>
      <c r="AE138" s="181"/>
      <c r="AF138" s="181"/>
      <c r="AG138" s="181"/>
      <c r="AH138" s="181"/>
      <c r="AI138" s="181"/>
      <c r="AJ138" s="181"/>
      <c r="AK138" s="181"/>
      <c r="AL138" s="181"/>
      <c r="AM138" s="181"/>
      <c r="AN138" s="181"/>
      <c r="AO138" s="181"/>
      <c r="AP138" s="181"/>
      <c r="AQ138" s="181"/>
      <c r="AR138" s="181"/>
      <c r="AS138" s="181"/>
      <c r="AT138" s="181"/>
      <c r="AU138" s="181"/>
      <c r="AV138" s="181"/>
      <c r="AW138" s="181"/>
      <c r="AX138" s="181"/>
      <c r="AY138" s="181"/>
      <c r="AZ138" s="181"/>
      <c r="BA138" s="181"/>
      <c r="BB138" s="181"/>
      <c r="BC138" s="181"/>
      <c r="BD138" s="181"/>
      <c r="BE138" s="181"/>
      <c r="BF138" s="181"/>
      <c r="BG138" s="181"/>
      <c r="BH138" s="181"/>
      <c r="BI138" s="181"/>
      <c r="BJ138" s="181"/>
      <c r="BK138" s="181"/>
      <c r="BL138" s="181"/>
      <c r="BM138" s="181"/>
      <c r="BN138" s="181"/>
      <c r="BO138" s="182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</row>
    <row r="139" spans="1:92" ht="24.75" customHeight="1">
      <c r="A139" s="1"/>
      <c r="B139" s="183"/>
      <c r="C139" s="184"/>
      <c r="D139" s="184"/>
      <c r="E139" s="184"/>
      <c r="F139" s="184"/>
      <c r="G139" s="184"/>
      <c r="H139" s="184"/>
      <c r="I139" s="184"/>
      <c r="J139" s="184"/>
      <c r="K139" s="184"/>
      <c r="L139" s="184"/>
      <c r="M139" s="184"/>
      <c r="N139" s="184"/>
      <c r="O139" s="184"/>
      <c r="P139" s="184"/>
      <c r="Q139" s="184"/>
      <c r="R139" s="184"/>
      <c r="S139" s="184"/>
      <c r="T139" s="184"/>
      <c r="U139" s="184"/>
      <c r="V139" s="184"/>
      <c r="W139" s="184"/>
      <c r="X139" s="184"/>
      <c r="Y139" s="184"/>
      <c r="Z139" s="184"/>
      <c r="AA139" s="184"/>
      <c r="AB139" s="184"/>
      <c r="AC139" s="184"/>
      <c r="AD139" s="184"/>
      <c r="AE139" s="184"/>
      <c r="AF139" s="184"/>
      <c r="AG139" s="184"/>
      <c r="AH139" s="184"/>
      <c r="AI139" s="184"/>
      <c r="AJ139" s="184"/>
      <c r="AK139" s="184"/>
      <c r="AL139" s="184"/>
      <c r="AM139" s="184"/>
      <c r="AN139" s="184"/>
      <c r="AO139" s="184"/>
      <c r="AP139" s="184"/>
      <c r="AQ139" s="184"/>
      <c r="AR139" s="184"/>
      <c r="AS139" s="184"/>
      <c r="AT139" s="184"/>
      <c r="AU139" s="184"/>
      <c r="AV139" s="184"/>
      <c r="AW139" s="184"/>
      <c r="AX139" s="184"/>
      <c r="AY139" s="184"/>
      <c r="AZ139" s="184"/>
      <c r="BA139" s="184"/>
      <c r="BB139" s="184"/>
      <c r="BC139" s="184"/>
      <c r="BD139" s="184"/>
      <c r="BE139" s="184"/>
      <c r="BF139" s="184"/>
      <c r="BG139" s="184"/>
      <c r="BH139" s="184"/>
      <c r="BI139" s="184"/>
      <c r="BJ139" s="184"/>
      <c r="BK139" s="184"/>
      <c r="BL139" s="184"/>
      <c r="BM139" s="184"/>
      <c r="BN139" s="184"/>
      <c r="BO139" s="185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</row>
    <row r="140" spans="1:92" ht="24.75" customHeight="1">
      <c r="A140" s="1"/>
      <c r="B140" s="276" t="s">
        <v>129</v>
      </c>
      <c r="C140" s="277"/>
      <c r="D140" s="277"/>
      <c r="E140" s="277"/>
      <c r="F140" s="277"/>
      <c r="G140" s="277"/>
      <c r="H140" s="277"/>
      <c r="I140" s="277"/>
      <c r="J140" s="277"/>
      <c r="K140" s="277"/>
      <c r="L140" s="277"/>
      <c r="M140" s="277"/>
      <c r="N140" s="277"/>
      <c r="O140" s="277"/>
      <c r="P140" s="277"/>
      <c r="Q140" s="277"/>
      <c r="R140" s="277"/>
      <c r="S140" s="277"/>
      <c r="T140" s="277"/>
      <c r="U140" s="277"/>
      <c r="V140" s="277"/>
      <c r="W140" s="277"/>
      <c r="X140" s="277"/>
      <c r="Y140" s="277"/>
      <c r="Z140" s="277"/>
      <c r="AA140" s="277"/>
      <c r="AB140" s="277"/>
      <c r="AC140" s="277"/>
      <c r="AD140" s="277"/>
      <c r="AE140" s="277"/>
      <c r="AF140" s="277"/>
      <c r="AG140" s="277"/>
      <c r="AH140" s="53"/>
      <c r="AI140" s="278" t="s">
        <v>130</v>
      </c>
      <c r="AJ140" s="279"/>
      <c r="AK140" s="280"/>
      <c r="AL140" s="54"/>
      <c r="AM140" s="55"/>
      <c r="AN140" s="55"/>
      <c r="AO140" s="56"/>
      <c r="AP140" s="56"/>
      <c r="AQ140" s="56"/>
      <c r="AR140" s="56"/>
      <c r="AS140" s="56"/>
      <c r="AT140" s="56"/>
      <c r="AU140" s="56"/>
      <c r="AV140" s="56"/>
      <c r="AW140" s="56"/>
      <c r="AX140" s="56"/>
      <c r="AY140" s="56"/>
      <c r="AZ140" s="56"/>
      <c r="BA140" s="56"/>
      <c r="BB140" s="56"/>
      <c r="BC140" s="56"/>
      <c r="BD140" s="56"/>
      <c r="BE140" s="56"/>
      <c r="BF140" s="56"/>
      <c r="BG140" s="56"/>
      <c r="BH140" s="56"/>
      <c r="BI140" s="56"/>
      <c r="BJ140" s="56"/>
      <c r="BK140" s="56"/>
      <c r="BL140" s="56"/>
      <c r="BM140" s="56"/>
      <c r="BN140" s="56"/>
      <c r="BO140" s="57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</row>
    <row r="141" spans="1:92" ht="24.75" customHeight="1">
      <c r="A141" s="1"/>
      <c r="B141" s="281" t="s">
        <v>131</v>
      </c>
      <c r="C141" s="255"/>
      <c r="D141" s="255"/>
      <c r="E141" s="255"/>
      <c r="F141" s="255"/>
      <c r="G141" s="255"/>
      <c r="H141" s="255"/>
      <c r="I141" s="255"/>
      <c r="J141" s="255"/>
      <c r="K141" s="255"/>
      <c r="L141" s="255"/>
      <c r="M141" s="255"/>
      <c r="N141" s="255"/>
      <c r="O141" s="255"/>
      <c r="P141" s="255"/>
      <c r="Q141" s="255"/>
      <c r="R141" s="255"/>
      <c r="S141" s="255"/>
      <c r="T141" s="255"/>
      <c r="U141" s="255"/>
      <c r="V141" s="255"/>
      <c r="W141" s="255"/>
      <c r="X141" s="255"/>
      <c r="Y141" s="255"/>
      <c r="Z141" s="255"/>
      <c r="AA141" s="255"/>
      <c r="AB141" s="255"/>
      <c r="AC141" s="255"/>
      <c r="AD141" s="255"/>
      <c r="AE141" s="255"/>
      <c r="AF141" s="255"/>
      <c r="AG141" s="255"/>
      <c r="AH141" s="255"/>
      <c r="AI141" s="255"/>
      <c r="AJ141" s="255"/>
      <c r="AK141" s="255"/>
      <c r="AL141" s="255"/>
      <c r="AM141" s="255"/>
      <c r="AN141" s="255"/>
      <c r="AO141" s="58"/>
      <c r="AP141" s="203" t="s">
        <v>132</v>
      </c>
      <c r="AQ141" s="172"/>
      <c r="AR141" s="173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</row>
    <row r="142" spans="1:92" ht="24.75" customHeight="1">
      <c r="A142" s="1"/>
      <c r="B142" s="281" t="s">
        <v>133</v>
      </c>
      <c r="C142" s="255"/>
      <c r="D142" s="255"/>
      <c r="E142" s="255"/>
      <c r="F142" s="255"/>
      <c r="G142" s="255"/>
      <c r="H142" s="255"/>
      <c r="I142" s="255"/>
      <c r="J142" s="255"/>
      <c r="K142" s="255"/>
      <c r="L142" s="255"/>
      <c r="M142" s="255"/>
      <c r="N142" s="255"/>
      <c r="O142" s="255"/>
      <c r="P142" s="255"/>
      <c r="Q142" s="255"/>
      <c r="R142" s="255"/>
      <c r="S142" s="255"/>
      <c r="T142" s="255"/>
      <c r="U142" s="255"/>
      <c r="V142" s="255"/>
      <c r="W142" s="255"/>
      <c r="X142" s="255"/>
      <c r="Y142" s="255"/>
      <c r="Z142" s="255"/>
      <c r="AA142" s="255"/>
      <c r="AB142" s="255"/>
      <c r="AC142" s="255"/>
      <c r="AD142" s="255"/>
      <c r="AE142" s="255"/>
      <c r="AF142" s="255"/>
      <c r="AG142" s="255"/>
      <c r="AH142" s="255"/>
      <c r="AI142" s="255"/>
      <c r="AJ142" s="255"/>
      <c r="AK142" s="255"/>
      <c r="AL142" s="255"/>
      <c r="AM142" s="255"/>
      <c r="AN142" s="59"/>
      <c r="AO142" s="203" t="s">
        <v>132</v>
      </c>
      <c r="AP142" s="172"/>
      <c r="AQ142" s="173"/>
      <c r="AR142" s="60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</row>
    <row r="143" spans="1:92" ht="24.75" customHeight="1">
      <c r="A143" s="1"/>
      <c r="B143" s="186" t="s">
        <v>134</v>
      </c>
      <c r="C143" s="175"/>
      <c r="D143" s="175"/>
      <c r="E143" s="175"/>
      <c r="F143" s="175"/>
      <c r="G143" s="175"/>
      <c r="H143" s="175"/>
      <c r="I143" s="175"/>
      <c r="J143" s="175"/>
      <c r="K143" s="175"/>
      <c r="L143" s="175"/>
      <c r="M143" s="175"/>
      <c r="N143" s="175"/>
      <c r="O143" s="175"/>
      <c r="P143" s="175"/>
      <c r="Q143" s="175"/>
      <c r="R143" s="175"/>
      <c r="S143" s="175"/>
      <c r="T143" s="175"/>
      <c r="U143" s="175"/>
      <c r="V143" s="175"/>
      <c r="W143" s="175"/>
      <c r="X143" s="175"/>
      <c r="Y143" s="175"/>
      <c r="Z143" s="175"/>
      <c r="AA143" s="175"/>
      <c r="AB143" s="175"/>
      <c r="AC143" s="175"/>
      <c r="AD143" s="175"/>
      <c r="AE143" s="175"/>
      <c r="AF143" s="175"/>
      <c r="AG143" s="175"/>
      <c r="AH143" s="175"/>
      <c r="AI143" s="175"/>
      <c r="AJ143" s="175"/>
      <c r="AK143" s="175"/>
      <c r="AL143" s="175"/>
      <c r="AM143" s="175"/>
      <c r="AN143" s="175"/>
      <c r="AO143" s="175"/>
      <c r="AP143" s="175"/>
      <c r="AQ143" s="175"/>
      <c r="AR143" s="61"/>
      <c r="AS143" s="203" t="s">
        <v>135</v>
      </c>
      <c r="AT143" s="172"/>
      <c r="AU143" s="173"/>
      <c r="AV143" s="8"/>
      <c r="AW143" s="49"/>
      <c r="AX143" s="49"/>
      <c r="AY143" s="49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</row>
    <row r="144" spans="1:92" ht="24.75" customHeight="1">
      <c r="A144" s="1"/>
      <c r="B144" s="264" t="s">
        <v>136</v>
      </c>
      <c r="C144" s="181"/>
      <c r="D144" s="181"/>
      <c r="E144" s="181"/>
      <c r="F144" s="181"/>
      <c r="G144" s="181"/>
      <c r="H144" s="181"/>
      <c r="I144" s="181"/>
      <c r="J144" s="181"/>
      <c r="K144" s="181"/>
      <c r="L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181"/>
      <c r="W144" s="181"/>
      <c r="X144" s="181"/>
      <c r="Y144" s="181"/>
      <c r="Z144" s="181"/>
      <c r="AA144" s="181"/>
      <c r="AB144" s="181"/>
      <c r="AC144" s="181"/>
      <c r="AD144" s="181"/>
      <c r="AE144" s="181"/>
      <c r="AF144" s="181"/>
      <c r="AG144" s="181"/>
      <c r="AH144" s="181"/>
      <c r="AI144" s="181"/>
      <c r="AJ144" s="181"/>
      <c r="AK144" s="181"/>
      <c r="AL144" s="181"/>
      <c r="AM144" s="62"/>
      <c r="AN144" s="203" t="s">
        <v>135</v>
      </c>
      <c r="AO144" s="172"/>
      <c r="AP144" s="173"/>
      <c r="AQ144" s="63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</row>
    <row r="145" spans="1:92" ht="24.75" customHeight="1">
      <c r="A145" s="1"/>
      <c r="B145" s="186" t="s">
        <v>137</v>
      </c>
      <c r="C145" s="175"/>
      <c r="D145" s="175"/>
      <c r="E145" s="175"/>
      <c r="F145" s="175"/>
      <c r="G145" s="175"/>
      <c r="H145" s="175"/>
      <c r="I145" s="175"/>
      <c r="J145" s="175"/>
      <c r="K145" s="175"/>
      <c r="L145" s="175"/>
      <c r="M145" s="175"/>
      <c r="N145" s="175"/>
      <c r="O145" s="175"/>
      <c r="P145" s="175"/>
      <c r="Q145" s="175"/>
      <c r="R145" s="175"/>
      <c r="S145" s="175"/>
      <c r="T145" s="175"/>
      <c r="U145" s="175"/>
      <c r="V145" s="175"/>
      <c r="W145" s="175"/>
      <c r="X145" s="175"/>
      <c r="Y145" s="175"/>
      <c r="Z145" s="175"/>
      <c r="AA145" s="175"/>
      <c r="AB145" s="175"/>
      <c r="AC145" s="175"/>
      <c r="AD145" s="175"/>
      <c r="AE145" s="175"/>
      <c r="AF145" s="175"/>
      <c r="AG145" s="175"/>
      <c r="AH145" s="175"/>
      <c r="AI145" s="175"/>
      <c r="AJ145" s="175"/>
      <c r="AK145" s="175"/>
      <c r="AL145" s="175"/>
      <c r="AM145" s="175"/>
      <c r="AN145" s="175"/>
      <c r="AO145" s="175"/>
      <c r="AP145" s="175"/>
      <c r="AQ145" s="175"/>
      <c r="AR145" s="175"/>
      <c r="AS145" s="175"/>
      <c r="AT145" s="175"/>
      <c r="AU145" s="175"/>
      <c r="AV145" s="175"/>
      <c r="AW145" s="175"/>
      <c r="AX145" s="175"/>
      <c r="AY145" s="175"/>
      <c r="AZ145" s="175"/>
      <c r="BA145" s="175"/>
      <c r="BB145" s="175"/>
      <c r="BC145" s="175"/>
      <c r="BD145" s="220"/>
      <c r="BE145" s="263" t="s">
        <v>138</v>
      </c>
      <c r="BF145" s="172"/>
      <c r="BG145" s="172"/>
      <c r="BH145" s="172"/>
      <c r="BI145" s="173"/>
      <c r="BJ145" s="1"/>
      <c r="BK145" s="1"/>
      <c r="BL145" s="1"/>
      <c r="BM145" s="1"/>
      <c r="BN145" s="1"/>
      <c r="BO145" s="1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</row>
    <row r="146" spans="1:92" ht="24.75" customHeight="1">
      <c r="A146" s="1"/>
      <c r="B146" s="264" t="s">
        <v>139</v>
      </c>
      <c r="C146" s="181"/>
      <c r="D146" s="181"/>
      <c r="E146" s="181"/>
      <c r="F146" s="181"/>
      <c r="G146" s="181"/>
      <c r="H146" s="181"/>
      <c r="I146" s="181"/>
      <c r="J146" s="181"/>
      <c r="K146" s="181"/>
      <c r="L146" s="181"/>
      <c r="M146" s="181"/>
      <c r="N146" s="181"/>
      <c r="O146" s="181"/>
      <c r="P146" s="181"/>
      <c r="Q146" s="181"/>
      <c r="R146" s="181"/>
      <c r="S146" s="181"/>
      <c r="T146" s="181"/>
      <c r="U146" s="181"/>
      <c r="V146" s="181"/>
      <c r="W146" s="181"/>
      <c r="X146" s="181"/>
      <c r="Y146" s="181"/>
      <c r="Z146" s="181"/>
      <c r="AA146" s="181"/>
      <c r="AB146" s="181"/>
      <c r="AC146" s="181"/>
      <c r="AD146" s="181"/>
      <c r="AE146" s="181"/>
      <c r="AF146" s="181"/>
      <c r="AG146" s="265" t="s">
        <v>140</v>
      </c>
      <c r="AH146" s="266"/>
      <c r="AI146" s="266"/>
      <c r="AJ146" s="266"/>
      <c r="AK146" s="266"/>
      <c r="AL146" s="203" t="s">
        <v>141</v>
      </c>
      <c r="AM146" s="172"/>
      <c r="AN146" s="172"/>
      <c r="AO146" s="172"/>
      <c r="AP146" s="172"/>
      <c r="AQ146" s="172"/>
      <c r="AR146" s="172"/>
      <c r="AS146" s="172"/>
      <c r="AT146" s="172"/>
      <c r="AU146" s="172"/>
      <c r="AV146" s="173"/>
      <c r="AW146" s="64"/>
      <c r="AX146" s="1"/>
      <c r="AY146" s="1"/>
      <c r="AZ146" s="65" t="s">
        <v>142</v>
      </c>
      <c r="BA146" s="45"/>
      <c r="BB146" s="45"/>
      <c r="BC146" s="45"/>
      <c r="BD146" s="66"/>
      <c r="BE146" s="203" t="s">
        <v>141</v>
      </c>
      <c r="BF146" s="172"/>
      <c r="BG146" s="172"/>
      <c r="BH146" s="172"/>
      <c r="BI146" s="172"/>
      <c r="BJ146" s="172"/>
      <c r="BK146" s="172"/>
      <c r="BL146" s="172"/>
      <c r="BM146" s="172"/>
      <c r="BN146" s="173"/>
      <c r="BO146" s="1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</row>
    <row r="147" spans="1:92" ht="24.75" customHeight="1">
      <c r="A147" s="1"/>
      <c r="B147" s="264" t="s">
        <v>143</v>
      </c>
      <c r="C147" s="181"/>
      <c r="D147" s="181"/>
      <c r="E147" s="181"/>
      <c r="F147" s="181"/>
      <c r="G147" s="181"/>
      <c r="H147" s="181"/>
      <c r="I147" s="181"/>
      <c r="J147" s="181"/>
      <c r="K147" s="181"/>
      <c r="L147" s="181"/>
      <c r="M147" s="181"/>
      <c r="N147" s="181"/>
      <c r="O147" s="181"/>
      <c r="P147" s="181"/>
      <c r="Q147" s="181"/>
      <c r="R147" s="181"/>
      <c r="S147" s="181"/>
      <c r="T147" s="181"/>
      <c r="U147" s="181"/>
      <c r="V147" s="181"/>
      <c r="W147" s="181"/>
      <c r="X147" s="181"/>
      <c r="Y147" s="62"/>
      <c r="Z147" s="282" t="s">
        <v>144</v>
      </c>
      <c r="AA147" s="181"/>
      <c r="AB147" s="227"/>
      <c r="AC147" s="203" t="s">
        <v>299</v>
      </c>
      <c r="AD147" s="172"/>
      <c r="AE147" s="173"/>
      <c r="AF147" s="67"/>
      <c r="AG147" s="282" t="s">
        <v>145</v>
      </c>
      <c r="AH147" s="181"/>
      <c r="AI147" s="181"/>
      <c r="AJ147" s="68"/>
      <c r="AK147" s="203"/>
      <c r="AL147" s="172"/>
      <c r="AM147" s="173"/>
      <c r="AN147" s="69"/>
      <c r="AO147" s="70"/>
      <c r="AP147" s="70"/>
      <c r="AQ147" s="70"/>
      <c r="AR147" s="70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</row>
    <row r="148" spans="1:92" ht="24.75" customHeight="1">
      <c r="A148" s="1"/>
      <c r="B148" s="174" t="s">
        <v>146</v>
      </c>
      <c r="C148" s="175"/>
      <c r="D148" s="175"/>
      <c r="E148" s="175"/>
      <c r="F148" s="175"/>
      <c r="G148" s="175"/>
      <c r="H148" s="175"/>
      <c r="I148" s="175"/>
      <c r="J148" s="175"/>
      <c r="K148" s="175"/>
      <c r="L148" s="175"/>
      <c r="M148" s="175"/>
      <c r="N148" s="175"/>
      <c r="O148" s="175"/>
      <c r="P148" s="175"/>
      <c r="Q148" s="175"/>
      <c r="R148" s="175"/>
      <c r="S148" s="175"/>
      <c r="T148" s="175"/>
      <c r="U148" s="175"/>
      <c r="V148" s="175"/>
      <c r="W148" s="175"/>
      <c r="X148" s="175"/>
      <c r="Y148" s="175"/>
      <c r="Z148" s="175"/>
      <c r="AA148" s="175"/>
      <c r="AB148" s="175"/>
      <c r="AC148" s="175"/>
      <c r="AD148" s="175"/>
      <c r="AE148" s="175"/>
      <c r="AF148" s="175"/>
      <c r="AG148" s="175"/>
      <c r="AH148" s="175"/>
      <c r="AI148" s="175"/>
      <c r="AJ148" s="175"/>
      <c r="AK148" s="220"/>
      <c r="AL148" s="203" t="s">
        <v>147</v>
      </c>
      <c r="AM148" s="172"/>
      <c r="AN148" s="173"/>
      <c r="AO148" s="203" t="s">
        <v>148</v>
      </c>
      <c r="AP148" s="172"/>
      <c r="AQ148" s="173"/>
      <c r="AR148" s="203" t="s">
        <v>149</v>
      </c>
      <c r="AS148" s="172"/>
      <c r="AT148" s="173"/>
      <c r="AU148" s="203" t="s">
        <v>148</v>
      </c>
      <c r="AV148" s="172"/>
      <c r="AW148" s="173"/>
      <c r="AX148" s="203" t="s">
        <v>150</v>
      </c>
      <c r="AY148" s="172"/>
      <c r="AZ148" s="173"/>
      <c r="BA148" s="203" t="s">
        <v>151</v>
      </c>
      <c r="BB148" s="172"/>
      <c r="BC148" s="173"/>
      <c r="BD148" s="203" t="s">
        <v>152</v>
      </c>
      <c r="BE148" s="172"/>
      <c r="BF148" s="173"/>
      <c r="BG148" s="203" t="s">
        <v>148</v>
      </c>
      <c r="BH148" s="172"/>
      <c r="BI148" s="173"/>
      <c r="BJ148" s="203" t="s">
        <v>153</v>
      </c>
      <c r="BK148" s="172"/>
      <c r="BL148" s="173"/>
      <c r="BM148" s="203" t="s">
        <v>148</v>
      </c>
      <c r="BN148" s="172"/>
      <c r="BO148" s="198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</row>
    <row r="149" spans="1:92" ht="24.75" customHeight="1">
      <c r="A149" s="1"/>
      <c r="B149" s="273"/>
      <c r="C149" s="175"/>
      <c r="D149" s="175"/>
      <c r="E149" s="175"/>
      <c r="F149" s="175"/>
      <c r="G149" s="175"/>
      <c r="H149" s="175"/>
      <c r="I149" s="175"/>
      <c r="J149" s="175"/>
      <c r="K149" s="175"/>
      <c r="L149" s="175"/>
      <c r="M149" s="175"/>
      <c r="N149" s="175"/>
      <c r="O149" s="175"/>
      <c r="P149" s="175"/>
      <c r="Q149" s="175"/>
      <c r="R149" s="175"/>
      <c r="S149" s="175"/>
      <c r="T149" s="175"/>
      <c r="U149" s="175"/>
      <c r="V149" s="175"/>
      <c r="W149" s="175"/>
      <c r="X149" s="175"/>
      <c r="Y149" s="175"/>
      <c r="Z149" s="175"/>
      <c r="AA149" s="175"/>
      <c r="AB149" s="175"/>
      <c r="AC149" s="175"/>
      <c r="AD149" s="175"/>
      <c r="AE149" s="175"/>
      <c r="AF149" s="175"/>
      <c r="AG149" s="175"/>
      <c r="AH149" s="175"/>
      <c r="AI149" s="175"/>
      <c r="AJ149" s="175"/>
      <c r="AK149" s="220"/>
      <c r="AL149" s="275" t="s">
        <v>154</v>
      </c>
      <c r="AM149" s="172"/>
      <c r="AN149" s="173"/>
      <c r="AO149" s="203"/>
      <c r="AP149" s="172"/>
      <c r="AQ149" s="173"/>
      <c r="AR149" s="203" t="s">
        <v>155</v>
      </c>
      <c r="AS149" s="172"/>
      <c r="AT149" s="173"/>
      <c r="AU149" s="203"/>
      <c r="AV149" s="172"/>
      <c r="AW149" s="173"/>
      <c r="AX149" s="203" t="s">
        <v>156</v>
      </c>
      <c r="AY149" s="172"/>
      <c r="AZ149" s="173"/>
      <c r="BA149" s="203"/>
      <c r="BB149" s="172"/>
      <c r="BC149" s="173"/>
      <c r="BD149" s="263"/>
      <c r="BE149" s="172"/>
      <c r="BF149" s="172"/>
      <c r="BG149" s="172"/>
      <c r="BH149" s="172"/>
      <c r="BI149" s="172"/>
      <c r="BJ149" s="172"/>
      <c r="BK149" s="172"/>
      <c r="BL149" s="172"/>
      <c r="BM149" s="172"/>
      <c r="BN149" s="172"/>
      <c r="BO149" s="198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</row>
    <row r="150" spans="1:92" ht="24.75" customHeight="1">
      <c r="A150" s="1"/>
      <c r="B150" s="274"/>
      <c r="C150" s="211"/>
      <c r="D150" s="211"/>
      <c r="E150" s="211"/>
      <c r="F150" s="211"/>
      <c r="G150" s="211"/>
      <c r="H150" s="211"/>
      <c r="I150" s="211"/>
      <c r="J150" s="211"/>
      <c r="K150" s="211"/>
      <c r="L150" s="211"/>
      <c r="M150" s="211"/>
      <c r="N150" s="211"/>
      <c r="O150" s="211"/>
      <c r="P150" s="211"/>
      <c r="Q150" s="211"/>
      <c r="R150" s="211"/>
      <c r="S150" s="211"/>
      <c r="T150" s="211"/>
      <c r="U150" s="211"/>
      <c r="V150" s="211"/>
      <c r="W150" s="211"/>
      <c r="X150" s="211"/>
      <c r="Y150" s="211"/>
      <c r="Z150" s="211"/>
      <c r="AA150" s="211"/>
      <c r="AB150" s="211"/>
      <c r="AC150" s="211"/>
      <c r="AD150" s="211"/>
      <c r="AE150" s="211"/>
      <c r="AF150" s="211"/>
      <c r="AG150" s="211"/>
      <c r="AH150" s="211"/>
      <c r="AI150" s="211"/>
      <c r="AJ150" s="211"/>
      <c r="AK150" s="212"/>
      <c r="AL150" s="218"/>
      <c r="AM150" s="172"/>
      <c r="AN150" s="172"/>
      <c r="AO150" s="172"/>
      <c r="AP150" s="172"/>
      <c r="AQ150" s="172"/>
      <c r="AR150" s="172"/>
      <c r="AS150" s="172"/>
      <c r="AT150" s="172"/>
      <c r="AU150" s="172"/>
      <c r="AV150" s="172"/>
      <c r="AW150" s="172"/>
      <c r="AX150" s="172"/>
      <c r="AY150" s="172"/>
      <c r="AZ150" s="172"/>
      <c r="BA150" s="172"/>
      <c r="BB150" s="172"/>
      <c r="BC150" s="172"/>
      <c r="BD150" s="172"/>
      <c r="BE150" s="172"/>
      <c r="BF150" s="172"/>
      <c r="BG150" s="172"/>
      <c r="BH150" s="172"/>
      <c r="BI150" s="172"/>
      <c r="BJ150" s="172"/>
      <c r="BK150" s="172"/>
      <c r="BL150" s="172"/>
      <c r="BM150" s="172"/>
      <c r="BN150" s="172"/>
      <c r="BO150" s="198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</row>
    <row r="151" spans="1:92" ht="24.75" customHeight="1">
      <c r="A151" s="1"/>
      <c r="B151" s="197" t="s">
        <v>157</v>
      </c>
      <c r="C151" s="172"/>
      <c r="D151" s="172"/>
      <c r="E151" s="172"/>
      <c r="F151" s="172"/>
      <c r="G151" s="172"/>
      <c r="H151" s="172"/>
      <c r="I151" s="172"/>
      <c r="J151" s="172"/>
      <c r="K151" s="172"/>
      <c r="L151" s="172"/>
      <c r="M151" s="172"/>
      <c r="N151" s="172"/>
      <c r="O151" s="172"/>
      <c r="P151" s="172"/>
      <c r="Q151" s="172"/>
      <c r="R151" s="172"/>
      <c r="S151" s="172"/>
      <c r="T151" s="172"/>
      <c r="U151" s="172"/>
      <c r="V151" s="172"/>
      <c r="W151" s="172"/>
      <c r="X151" s="172"/>
      <c r="Y151" s="172"/>
      <c r="Z151" s="172"/>
      <c r="AA151" s="172"/>
      <c r="AB151" s="172"/>
      <c r="AC151" s="172"/>
      <c r="AD151" s="172"/>
      <c r="AE151" s="172"/>
      <c r="AF151" s="172"/>
      <c r="AG151" s="172"/>
      <c r="AH151" s="172"/>
      <c r="AI151" s="172"/>
      <c r="AJ151" s="172"/>
      <c r="AK151" s="172"/>
      <c r="AL151" s="172"/>
      <c r="AM151" s="172"/>
      <c r="AN151" s="172"/>
      <c r="AO151" s="172"/>
      <c r="AP151" s="172"/>
      <c r="AQ151" s="172"/>
      <c r="AR151" s="172"/>
      <c r="AS151" s="172"/>
      <c r="AT151" s="172"/>
      <c r="AU151" s="172"/>
      <c r="AV151" s="172"/>
      <c r="AW151" s="172"/>
      <c r="AX151" s="172"/>
      <c r="AY151" s="172"/>
      <c r="AZ151" s="172"/>
      <c r="BA151" s="172"/>
      <c r="BB151" s="172"/>
      <c r="BC151" s="172"/>
      <c r="BD151" s="172"/>
      <c r="BE151" s="172"/>
      <c r="BF151" s="172"/>
      <c r="BG151" s="172"/>
      <c r="BH151" s="172"/>
      <c r="BI151" s="172"/>
      <c r="BJ151" s="172"/>
      <c r="BK151" s="172"/>
      <c r="BL151" s="172"/>
      <c r="BM151" s="172"/>
      <c r="BN151" s="172"/>
      <c r="BO151" s="198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</row>
    <row r="152" spans="1:92" ht="24.75" customHeight="1">
      <c r="A152" s="1"/>
      <c r="B152" s="177"/>
      <c r="C152" s="178"/>
      <c r="D152" s="178"/>
      <c r="E152" s="178"/>
      <c r="F152" s="178"/>
      <c r="G152" s="178"/>
      <c r="H152" s="178"/>
      <c r="I152" s="178"/>
      <c r="J152" s="178"/>
      <c r="K152" s="178"/>
      <c r="L152" s="178"/>
      <c r="M152" s="178"/>
      <c r="N152" s="178"/>
      <c r="O152" s="178"/>
      <c r="P152" s="178"/>
      <c r="Q152" s="178"/>
      <c r="R152" s="178"/>
      <c r="S152" s="178"/>
      <c r="T152" s="178"/>
      <c r="U152" s="178"/>
      <c r="V152" s="178"/>
      <c r="W152" s="178"/>
      <c r="X152" s="178"/>
      <c r="Y152" s="178"/>
      <c r="Z152" s="178"/>
      <c r="AA152" s="178"/>
      <c r="AB152" s="178"/>
      <c r="AC152" s="178"/>
      <c r="AD152" s="178"/>
      <c r="AE152" s="178"/>
      <c r="AF152" s="178"/>
      <c r="AG152" s="178"/>
      <c r="AH152" s="178"/>
      <c r="AI152" s="178"/>
      <c r="AJ152" s="178"/>
      <c r="AK152" s="178"/>
      <c r="AL152" s="178"/>
      <c r="AM152" s="178"/>
      <c r="AN152" s="178"/>
      <c r="AO152" s="178"/>
      <c r="AP152" s="178"/>
      <c r="AQ152" s="178"/>
      <c r="AR152" s="178"/>
      <c r="AS152" s="178"/>
      <c r="AT152" s="178"/>
      <c r="AU152" s="178"/>
      <c r="AV152" s="178"/>
      <c r="AW152" s="178"/>
      <c r="AX152" s="178"/>
      <c r="AY152" s="178"/>
      <c r="AZ152" s="178"/>
      <c r="BA152" s="178"/>
      <c r="BB152" s="178"/>
      <c r="BC152" s="178"/>
      <c r="BD152" s="178"/>
      <c r="BE152" s="178"/>
      <c r="BF152" s="178"/>
      <c r="BG152" s="178"/>
      <c r="BH152" s="178"/>
      <c r="BI152" s="178"/>
      <c r="BJ152" s="178"/>
      <c r="BK152" s="178"/>
      <c r="BL152" s="178"/>
      <c r="BM152" s="178"/>
      <c r="BN152" s="178"/>
      <c r="BO152" s="179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</row>
    <row r="153" spans="1:92" ht="24.75" customHeight="1">
      <c r="A153" s="1"/>
      <c r="B153" s="180"/>
      <c r="C153" s="181"/>
      <c r="D153" s="181"/>
      <c r="E153" s="181"/>
      <c r="F153" s="181"/>
      <c r="G153" s="181"/>
      <c r="H153" s="181"/>
      <c r="I153" s="181"/>
      <c r="J153" s="181"/>
      <c r="K153" s="181"/>
      <c r="L153" s="181"/>
      <c r="M153" s="181"/>
      <c r="N153" s="181"/>
      <c r="O153" s="181"/>
      <c r="P153" s="181"/>
      <c r="Q153" s="181"/>
      <c r="R153" s="181"/>
      <c r="S153" s="181"/>
      <c r="T153" s="181"/>
      <c r="U153" s="181"/>
      <c r="V153" s="181"/>
      <c r="W153" s="181"/>
      <c r="X153" s="181"/>
      <c r="Y153" s="181"/>
      <c r="Z153" s="181"/>
      <c r="AA153" s="181"/>
      <c r="AB153" s="181"/>
      <c r="AC153" s="181"/>
      <c r="AD153" s="181"/>
      <c r="AE153" s="181"/>
      <c r="AF153" s="181"/>
      <c r="AG153" s="181"/>
      <c r="AH153" s="181"/>
      <c r="AI153" s="181"/>
      <c r="AJ153" s="181"/>
      <c r="AK153" s="181"/>
      <c r="AL153" s="181"/>
      <c r="AM153" s="181"/>
      <c r="AN153" s="181"/>
      <c r="AO153" s="181"/>
      <c r="AP153" s="181"/>
      <c r="AQ153" s="181"/>
      <c r="AR153" s="181"/>
      <c r="AS153" s="181"/>
      <c r="AT153" s="181"/>
      <c r="AU153" s="181"/>
      <c r="AV153" s="181"/>
      <c r="AW153" s="181"/>
      <c r="AX153" s="181"/>
      <c r="AY153" s="181"/>
      <c r="AZ153" s="181"/>
      <c r="BA153" s="181"/>
      <c r="BB153" s="181"/>
      <c r="BC153" s="181"/>
      <c r="BD153" s="181"/>
      <c r="BE153" s="181"/>
      <c r="BF153" s="181"/>
      <c r="BG153" s="181"/>
      <c r="BH153" s="181"/>
      <c r="BI153" s="181"/>
      <c r="BJ153" s="181"/>
      <c r="BK153" s="181"/>
      <c r="BL153" s="181"/>
      <c r="BM153" s="181"/>
      <c r="BN153" s="181"/>
      <c r="BO153" s="182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</row>
    <row r="154" spans="1:92" ht="24.75" customHeight="1">
      <c r="A154" s="1"/>
      <c r="B154" s="180"/>
      <c r="C154" s="181"/>
      <c r="D154" s="181"/>
      <c r="E154" s="181"/>
      <c r="F154" s="181"/>
      <c r="G154" s="181"/>
      <c r="H154" s="181"/>
      <c r="I154" s="181"/>
      <c r="J154" s="181"/>
      <c r="K154" s="181"/>
      <c r="L154" s="181"/>
      <c r="M154" s="181"/>
      <c r="N154" s="181"/>
      <c r="O154" s="181"/>
      <c r="P154" s="181"/>
      <c r="Q154" s="181"/>
      <c r="R154" s="181"/>
      <c r="S154" s="181"/>
      <c r="T154" s="181"/>
      <c r="U154" s="181"/>
      <c r="V154" s="181"/>
      <c r="W154" s="181"/>
      <c r="X154" s="181"/>
      <c r="Y154" s="181"/>
      <c r="Z154" s="181"/>
      <c r="AA154" s="181"/>
      <c r="AB154" s="181"/>
      <c r="AC154" s="181"/>
      <c r="AD154" s="181"/>
      <c r="AE154" s="181"/>
      <c r="AF154" s="181"/>
      <c r="AG154" s="181"/>
      <c r="AH154" s="181"/>
      <c r="AI154" s="181"/>
      <c r="AJ154" s="181"/>
      <c r="AK154" s="181"/>
      <c r="AL154" s="181"/>
      <c r="AM154" s="181"/>
      <c r="AN154" s="181"/>
      <c r="AO154" s="181"/>
      <c r="AP154" s="181"/>
      <c r="AQ154" s="181"/>
      <c r="AR154" s="181"/>
      <c r="AS154" s="181"/>
      <c r="AT154" s="181"/>
      <c r="AU154" s="181"/>
      <c r="AV154" s="181"/>
      <c r="AW154" s="181"/>
      <c r="AX154" s="181"/>
      <c r="AY154" s="181"/>
      <c r="AZ154" s="181"/>
      <c r="BA154" s="181"/>
      <c r="BB154" s="181"/>
      <c r="BC154" s="181"/>
      <c r="BD154" s="181"/>
      <c r="BE154" s="181"/>
      <c r="BF154" s="181"/>
      <c r="BG154" s="181"/>
      <c r="BH154" s="181"/>
      <c r="BI154" s="181"/>
      <c r="BJ154" s="181"/>
      <c r="BK154" s="181"/>
      <c r="BL154" s="181"/>
      <c r="BM154" s="181"/>
      <c r="BN154" s="181"/>
      <c r="BO154" s="182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</row>
    <row r="155" spans="1:92" ht="24.75" customHeight="1">
      <c r="A155" s="1"/>
      <c r="B155" s="180"/>
      <c r="C155" s="181"/>
      <c r="D155" s="181"/>
      <c r="E155" s="181"/>
      <c r="F155" s="181"/>
      <c r="G155" s="181"/>
      <c r="H155" s="181"/>
      <c r="I155" s="181"/>
      <c r="J155" s="181"/>
      <c r="K155" s="181"/>
      <c r="L155" s="181"/>
      <c r="M155" s="181"/>
      <c r="N155" s="181"/>
      <c r="O155" s="181"/>
      <c r="P155" s="181"/>
      <c r="Q155" s="181"/>
      <c r="R155" s="181"/>
      <c r="S155" s="181"/>
      <c r="T155" s="181"/>
      <c r="U155" s="181"/>
      <c r="V155" s="181"/>
      <c r="W155" s="181"/>
      <c r="X155" s="181"/>
      <c r="Y155" s="181"/>
      <c r="Z155" s="181"/>
      <c r="AA155" s="181"/>
      <c r="AB155" s="181"/>
      <c r="AC155" s="181"/>
      <c r="AD155" s="181"/>
      <c r="AE155" s="181"/>
      <c r="AF155" s="181"/>
      <c r="AG155" s="181"/>
      <c r="AH155" s="181"/>
      <c r="AI155" s="181"/>
      <c r="AJ155" s="181"/>
      <c r="AK155" s="181"/>
      <c r="AL155" s="181"/>
      <c r="AM155" s="181"/>
      <c r="AN155" s="181"/>
      <c r="AO155" s="181"/>
      <c r="AP155" s="181"/>
      <c r="AQ155" s="181"/>
      <c r="AR155" s="181"/>
      <c r="AS155" s="181"/>
      <c r="AT155" s="181"/>
      <c r="AU155" s="181"/>
      <c r="AV155" s="181"/>
      <c r="AW155" s="181"/>
      <c r="AX155" s="181"/>
      <c r="AY155" s="181"/>
      <c r="AZ155" s="181"/>
      <c r="BA155" s="181"/>
      <c r="BB155" s="181"/>
      <c r="BC155" s="181"/>
      <c r="BD155" s="181"/>
      <c r="BE155" s="181"/>
      <c r="BF155" s="181"/>
      <c r="BG155" s="181"/>
      <c r="BH155" s="181"/>
      <c r="BI155" s="181"/>
      <c r="BJ155" s="181"/>
      <c r="BK155" s="181"/>
      <c r="BL155" s="181"/>
      <c r="BM155" s="181"/>
      <c r="BN155" s="181"/>
      <c r="BO155" s="182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</row>
    <row r="156" spans="1:92" ht="24.75" customHeight="1">
      <c r="A156" s="1"/>
      <c r="B156" s="180"/>
      <c r="C156" s="181"/>
      <c r="D156" s="181"/>
      <c r="E156" s="181"/>
      <c r="F156" s="181"/>
      <c r="G156" s="181"/>
      <c r="H156" s="181"/>
      <c r="I156" s="181"/>
      <c r="J156" s="181"/>
      <c r="K156" s="181"/>
      <c r="L156" s="181"/>
      <c r="M156" s="181"/>
      <c r="N156" s="181"/>
      <c r="O156" s="181"/>
      <c r="P156" s="181"/>
      <c r="Q156" s="181"/>
      <c r="R156" s="181"/>
      <c r="S156" s="181"/>
      <c r="T156" s="181"/>
      <c r="U156" s="181"/>
      <c r="V156" s="181"/>
      <c r="W156" s="181"/>
      <c r="X156" s="181"/>
      <c r="Y156" s="181"/>
      <c r="Z156" s="181"/>
      <c r="AA156" s="181"/>
      <c r="AB156" s="181"/>
      <c r="AC156" s="181"/>
      <c r="AD156" s="181"/>
      <c r="AE156" s="181"/>
      <c r="AF156" s="181"/>
      <c r="AG156" s="181"/>
      <c r="AH156" s="181"/>
      <c r="AI156" s="181"/>
      <c r="AJ156" s="181"/>
      <c r="AK156" s="181"/>
      <c r="AL156" s="181"/>
      <c r="AM156" s="181"/>
      <c r="AN156" s="181"/>
      <c r="AO156" s="181"/>
      <c r="AP156" s="181"/>
      <c r="AQ156" s="181"/>
      <c r="AR156" s="181"/>
      <c r="AS156" s="181"/>
      <c r="AT156" s="181"/>
      <c r="AU156" s="181"/>
      <c r="AV156" s="181"/>
      <c r="AW156" s="181"/>
      <c r="AX156" s="181"/>
      <c r="AY156" s="181"/>
      <c r="AZ156" s="181"/>
      <c r="BA156" s="181"/>
      <c r="BB156" s="181"/>
      <c r="BC156" s="181"/>
      <c r="BD156" s="181"/>
      <c r="BE156" s="181"/>
      <c r="BF156" s="181"/>
      <c r="BG156" s="181"/>
      <c r="BH156" s="181"/>
      <c r="BI156" s="181"/>
      <c r="BJ156" s="181"/>
      <c r="BK156" s="181"/>
      <c r="BL156" s="181"/>
      <c r="BM156" s="181"/>
      <c r="BN156" s="181"/>
      <c r="BO156" s="182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</row>
    <row r="157" spans="1:92" ht="24.75" customHeight="1">
      <c r="A157" s="1"/>
      <c r="B157" s="180"/>
      <c r="C157" s="181"/>
      <c r="D157" s="181"/>
      <c r="E157" s="181"/>
      <c r="F157" s="181"/>
      <c r="G157" s="181"/>
      <c r="H157" s="181"/>
      <c r="I157" s="181"/>
      <c r="J157" s="181"/>
      <c r="K157" s="181"/>
      <c r="L157" s="181"/>
      <c r="M157" s="181"/>
      <c r="N157" s="181"/>
      <c r="O157" s="181"/>
      <c r="P157" s="181"/>
      <c r="Q157" s="181"/>
      <c r="R157" s="181"/>
      <c r="S157" s="181"/>
      <c r="T157" s="181"/>
      <c r="U157" s="181"/>
      <c r="V157" s="181"/>
      <c r="W157" s="181"/>
      <c r="X157" s="181"/>
      <c r="Y157" s="181"/>
      <c r="Z157" s="181"/>
      <c r="AA157" s="181"/>
      <c r="AB157" s="181"/>
      <c r="AC157" s="181"/>
      <c r="AD157" s="181"/>
      <c r="AE157" s="181"/>
      <c r="AF157" s="181"/>
      <c r="AG157" s="181"/>
      <c r="AH157" s="181"/>
      <c r="AI157" s="181"/>
      <c r="AJ157" s="181"/>
      <c r="AK157" s="181"/>
      <c r="AL157" s="181"/>
      <c r="AM157" s="181"/>
      <c r="AN157" s="181"/>
      <c r="AO157" s="181"/>
      <c r="AP157" s="181"/>
      <c r="AQ157" s="181"/>
      <c r="AR157" s="181"/>
      <c r="AS157" s="181"/>
      <c r="AT157" s="181"/>
      <c r="AU157" s="181"/>
      <c r="AV157" s="181"/>
      <c r="AW157" s="181"/>
      <c r="AX157" s="181"/>
      <c r="AY157" s="181"/>
      <c r="AZ157" s="181"/>
      <c r="BA157" s="181"/>
      <c r="BB157" s="181"/>
      <c r="BC157" s="181"/>
      <c r="BD157" s="181"/>
      <c r="BE157" s="181"/>
      <c r="BF157" s="181"/>
      <c r="BG157" s="181"/>
      <c r="BH157" s="181"/>
      <c r="BI157" s="181"/>
      <c r="BJ157" s="181"/>
      <c r="BK157" s="181"/>
      <c r="BL157" s="181"/>
      <c r="BM157" s="181"/>
      <c r="BN157" s="181"/>
      <c r="BO157" s="182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</row>
    <row r="158" spans="1:92" ht="24.75" customHeight="1">
      <c r="A158" s="1"/>
      <c r="B158" s="183"/>
      <c r="C158" s="184"/>
      <c r="D158" s="184"/>
      <c r="E158" s="184"/>
      <c r="F158" s="184"/>
      <c r="G158" s="184"/>
      <c r="H158" s="184"/>
      <c r="I158" s="184"/>
      <c r="J158" s="184"/>
      <c r="K158" s="184"/>
      <c r="L158" s="184"/>
      <c r="M158" s="184"/>
      <c r="N158" s="184"/>
      <c r="O158" s="184"/>
      <c r="P158" s="184"/>
      <c r="Q158" s="184"/>
      <c r="R158" s="184"/>
      <c r="S158" s="184"/>
      <c r="T158" s="184"/>
      <c r="U158" s="184"/>
      <c r="V158" s="184"/>
      <c r="W158" s="184"/>
      <c r="X158" s="184"/>
      <c r="Y158" s="184"/>
      <c r="Z158" s="184"/>
      <c r="AA158" s="184"/>
      <c r="AB158" s="184"/>
      <c r="AC158" s="184"/>
      <c r="AD158" s="184"/>
      <c r="AE158" s="184"/>
      <c r="AF158" s="184"/>
      <c r="AG158" s="184"/>
      <c r="AH158" s="184"/>
      <c r="AI158" s="184"/>
      <c r="AJ158" s="184"/>
      <c r="AK158" s="184"/>
      <c r="AL158" s="184"/>
      <c r="AM158" s="184"/>
      <c r="AN158" s="184"/>
      <c r="AO158" s="184"/>
      <c r="AP158" s="184"/>
      <c r="AQ158" s="184"/>
      <c r="AR158" s="184"/>
      <c r="AS158" s="184"/>
      <c r="AT158" s="184"/>
      <c r="AU158" s="184"/>
      <c r="AV158" s="184"/>
      <c r="AW158" s="184"/>
      <c r="AX158" s="184"/>
      <c r="AY158" s="184"/>
      <c r="AZ158" s="184"/>
      <c r="BA158" s="184"/>
      <c r="BB158" s="184"/>
      <c r="BC158" s="184"/>
      <c r="BD158" s="184"/>
      <c r="BE158" s="184"/>
      <c r="BF158" s="184"/>
      <c r="BG158" s="184"/>
      <c r="BH158" s="184"/>
      <c r="BI158" s="184"/>
      <c r="BJ158" s="184"/>
      <c r="BK158" s="184"/>
      <c r="BL158" s="184"/>
      <c r="BM158" s="184"/>
      <c r="BN158" s="184"/>
      <c r="BO158" s="185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</row>
    <row r="159" spans="1:92" ht="15.75" customHeight="1">
      <c r="A159" s="1"/>
      <c r="B159" s="71"/>
      <c r="C159" s="71"/>
      <c r="D159" s="71"/>
      <c r="E159" s="71"/>
      <c r="F159" s="71"/>
      <c r="G159" s="71"/>
      <c r="H159" s="71"/>
      <c r="I159" s="71"/>
      <c r="J159" s="71"/>
      <c r="K159" s="71"/>
      <c r="L159" s="71"/>
      <c r="M159" s="71"/>
      <c r="N159" s="71"/>
      <c r="O159" s="71"/>
      <c r="P159" s="71"/>
      <c r="Q159" s="71"/>
      <c r="R159" s="71"/>
      <c r="S159" s="71"/>
      <c r="T159" s="71"/>
      <c r="U159" s="71"/>
      <c r="V159" s="71"/>
      <c r="W159" s="71"/>
      <c r="X159" s="71"/>
      <c r="Y159" s="71"/>
      <c r="Z159" s="71"/>
      <c r="AA159" s="71"/>
      <c r="AB159" s="71"/>
      <c r="AC159" s="71"/>
      <c r="AD159" s="71"/>
      <c r="AE159" s="71"/>
      <c r="AF159" s="71"/>
      <c r="AG159" s="71"/>
      <c r="AH159" s="71"/>
      <c r="AI159" s="71"/>
      <c r="AJ159" s="71"/>
      <c r="AK159" s="71"/>
      <c r="AL159" s="71"/>
      <c r="AM159" s="71"/>
      <c r="AN159" s="71"/>
      <c r="AO159" s="71"/>
      <c r="AP159" s="71"/>
      <c r="AQ159" s="71"/>
      <c r="AR159" s="71"/>
      <c r="AS159" s="71"/>
      <c r="AT159" s="71"/>
      <c r="AU159" s="71"/>
      <c r="AV159" s="71"/>
      <c r="AW159" s="71"/>
      <c r="AX159" s="71"/>
      <c r="AY159" s="71"/>
      <c r="AZ159" s="71"/>
      <c r="BA159" s="71"/>
      <c r="BB159" s="71"/>
      <c r="BC159" s="71"/>
      <c r="BD159" s="71"/>
      <c r="BE159" s="71"/>
      <c r="BF159" s="71"/>
      <c r="BG159" s="71"/>
      <c r="BH159" s="71"/>
      <c r="BI159" s="71"/>
      <c r="BJ159" s="71"/>
      <c r="BK159" s="71"/>
      <c r="BL159" s="71"/>
      <c r="BM159" s="71"/>
      <c r="BN159" s="71"/>
      <c r="BO159" s="71"/>
      <c r="BP159" s="71"/>
      <c r="BQ159" s="1"/>
      <c r="BR159" s="71"/>
      <c r="BS159" s="71"/>
      <c r="BT159" s="71"/>
      <c r="BU159" s="71"/>
      <c r="BV159" s="71"/>
      <c r="BW159" s="71"/>
      <c r="BX159" s="71"/>
      <c r="BY159" s="71"/>
      <c r="BZ159" s="71"/>
      <c r="CA159" s="71"/>
      <c r="CB159" s="71"/>
      <c r="CC159" s="71"/>
      <c r="CD159" s="71"/>
      <c r="CE159" s="1"/>
      <c r="CF159" s="1"/>
      <c r="CG159" s="1"/>
      <c r="CH159" s="1"/>
      <c r="CI159" s="1"/>
      <c r="CJ159" s="1"/>
      <c r="CK159" s="1"/>
      <c r="CL159" s="1"/>
      <c r="CM159" s="1"/>
      <c r="CN159" s="1"/>
    </row>
    <row r="160" spans="1:92" ht="15.75" customHeight="1">
      <c r="A160" s="1"/>
      <c r="B160" s="71"/>
      <c r="C160" s="295" t="s">
        <v>158</v>
      </c>
      <c r="D160" s="175"/>
      <c r="E160" s="175"/>
      <c r="F160" s="175"/>
      <c r="G160" s="175"/>
      <c r="H160" s="175"/>
      <c r="I160" s="175"/>
      <c r="J160" s="175"/>
      <c r="K160" s="175"/>
      <c r="L160" s="175"/>
      <c r="M160" s="175"/>
      <c r="N160" s="175"/>
      <c r="O160" s="175"/>
      <c r="P160" s="175"/>
      <c r="Q160" s="175"/>
      <c r="R160" s="175"/>
      <c r="S160" s="175"/>
      <c r="T160" s="175"/>
      <c r="U160" s="175"/>
      <c r="V160" s="175"/>
      <c r="W160" s="175"/>
      <c r="X160" s="175"/>
      <c r="Y160" s="175"/>
      <c r="Z160" s="175"/>
      <c r="AA160" s="175"/>
      <c r="AB160" s="175"/>
      <c r="AC160" s="175"/>
      <c r="AD160" s="175"/>
      <c r="AE160" s="175"/>
      <c r="AF160" s="175"/>
      <c r="AG160" s="175"/>
      <c r="AH160" s="175"/>
      <c r="AI160" s="175"/>
      <c r="AJ160" s="175"/>
      <c r="AK160" s="175"/>
      <c r="AL160" s="175"/>
      <c r="AM160" s="175"/>
      <c r="AN160" s="175"/>
      <c r="AO160" s="175"/>
      <c r="AP160" s="175"/>
      <c r="AQ160" s="175"/>
      <c r="AR160" s="175"/>
      <c r="AS160" s="175"/>
      <c r="AT160" s="175"/>
      <c r="AU160" s="175"/>
      <c r="AV160" s="175"/>
      <c r="AW160" s="175"/>
      <c r="AX160" s="175"/>
      <c r="AY160" s="175"/>
      <c r="AZ160" s="175"/>
      <c r="BA160" s="175"/>
      <c r="BB160" s="175"/>
      <c r="BC160" s="175"/>
      <c r="BD160" s="175"/>
      <c r="BE160" s="175"/>
      <c r="BF160" s="175"/>
      <c r="BG160" s="175"/>
      <c r="BH160" s="175"/>
      <c r="BI160" s="175"/>
      <c r="BJ160" s="175"/>
      <c r="BK160" s="175"/>
      <c r="BL160" s="175"/>
      <c r="BM160" s="175"/>
      <c r="BN160" s="175"/>
      <c r="BO160" s="175"/>
      <c r="BP160" s="7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71"/>
      <c r="CE160" s="1"/>
      <c r="CF160" s="1"/>
      <c r="CG160" s="1"/>
      <c r="CH160" s="1"/>
      <c r="CI160" s="1"/>
      <c r="CJ160" s="1"/>
      <c r="CK160" s="1"/>
      <c r="CL160" s="1"/>
      <c r="CM160" s="1"/>
      <c r="CN160" s="1"/>
    </row>
    <row r="161" spans="1:92" ht="15.75" customHeight="1">
      <c r="A161" s="1"/>
      <c r="B161" s="71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  <c r="AD161" s="72"/>
      <c r="AE161" s="72"/>
      <c r="AF161" s="72"/>
      <c r="AG161" s="72"/>
      <c r="AH161" s="72"/>
      <c r="AI161" s="72"/>
      <c r="AJ161" s="72"/>
      <c r="AK161" s="72"/>
      <c r="AL161" s="72"/>
      <c r="AM161" s="72"/>
      <c r="AN161" s="72"/>
      <c r="AO161" s="72"/>
      <c r="AP161" s="72"/>
      <c r="AQ161" s="72"/>
      <c r="AR161" s="72"/>
      <c r="AS161" s="72"/>
      <c r="AT161" s="72"/>
      <c r="AU161" s="72"/>
      <c r="AV161" s="72"/>
      <c r="AW161" s="72"/>
      <c r="AX161" s="72"/>
      <c r="AY161" s="72"/>
      <c r="AZ161" s="72"/>
      <c r="BA161" s="72"/>
      <c r="BB161" s="72"/>
      <c r="BC161" s="72"/>
      <c r="BD161" s="72"/>
      <c r="BE161" s="72"/>
      <c r="BF161" s="72"/>
      <c r="BG161" s="72"/>
      <c r="BH161" s="72"/>
      <c r="BI161" s="72"/>
      <c r="BJ161" s="72"/>
      <c r="BK161" s="72"/>
      <c r="BL161" s="72"/>
      <c r="BM161" s="72"/>
      <c r="BN161" s="72"/>
      <c r="BO161" s="72"/>
      <c r="BP161" s="7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71"/>
      <c r="CE161" s="1"/>
      <c r="CF161" s="1"/>
      <c r="CG161" s="1"/>
      <c r="CH161" s="1"/>
      <c r="CI161" s="1"/>
      <c r="CJ161" s="1"/>
      <c r="CK161" s="1"/>
      <c r="CL161" s="1"/>
      <c r="CM161" s="1"/>
      <c r="CN161" s="1"/>
    </row>
    <row r="162" spans="1:92" ht="15.75" customHeight="1">
      <c r="A162" s="1"/>
      <c r="B162" s="71"/>
      <c r="C162" s="1"/>
      <c r="D162" s="296" t="s">
        <v>159</v>
      </c>
      <c r="E162" s="200"/>
      <c r="F162" s="200"/>
      <c r="G162" s="200"/>
      <c r="H162" s="200"/>
      <c r="I162" s="200"/>
      <c r="J162" s="200"/>
      <c r="K162" s="200"/>
      <c r="L162" s="200"/>
      <c r="M162" s="200"/>
      <c r="N162" s="200"/>
      <c r="O162" s="200"/>
      <c r="P162" s="200"/>
      <c r="Q162" s="200"/>
      <c r="R162" s="200"/>
      <c r="S162" s="200"/>
      <c r="T162" s="200"/>
      <c r="U162" s="200"/>
      <c r="V162" s="200"/>
      <c r="W162" s="200"/>
      <c r="X162" s="200"/>
      <c r="Y162" s="200"/>
      <c r="Z162" s="200"/>
      <c r="AA162" s="200"/>
      <c r="AB162" s="200"/>
      <c r="AC162" s="200"/>
      <c r="AD162" s="201"/>
      <c r="AE162" s="1"/>
      <c r="AF162" s="1"/>
      <c r="AG162" s="297" t="s">
        <v>160</v>
      </c>
      <c r="AH162" s="279"/>
      <c r="AI162" s="279"/>
      <c r="AJ162" s="279"/>
      <c r="AK162" s="279"/>
      <c r="AL162" s="279"/>
      <c r="AM162" s="279"/>
      <c r="AN162" s="279"/>
      <c r="AO162" s="279"/>
      <c r="AP162" s="279"/>
      <c r="AQ162" s="279"/>
      <c r="AR162" s="279"/>
      <c r="AS162" s="279"/>
      <c r="AT162" s="279"/>
      <c r="AU162" s="279"/>
      <c r="AV162" s="279"/>
      <c r="AW162" s="279"/>
      <c r="AX162" s="279"/>
      <c r="AY162" s="279"/>
      <c r="AZ162" s="279"/>
      <c r="BA162" s="279"/>
      <c r="BB162" s="279"/>
      <c r="BC162" s="279"/>
      <c r="BD162" s="279"/>
      <c r="BE162" s="279"/>
      <c r="BF162" s="279"/>
      <c r="BG162" s="279"/>
      <c r="BH162" s="279"/>
      <c r="BI162" s="279"/>
      <c r="BJ162" s="279"/>
      <c r="BK162" s="279"/>
      <c r="BL162" s="279"/>
      <c r="BM162" s="279"/>
      <c r="BN162" s="279"/>
      <c r="BO162" s="298"/>
      <c r="BP162" s="7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71"/>
      <c r="CE162" s="1"/>
      <c r="CF162" s="1"/>
      <c r="CG162" s="1"/>
      <c r="CH162" s="1"/>
      <c r="CI162" s="1"/>
      <c r="CJ162" s="1"/>
      <c r="CK162" s="1"/>
      <c r="CL162" s="1"/>
      <c r="CM162" s="1"/>
      <c r="CN162" s="1"/>
    </row>
    <row r="163" spans="1:92" ht="15.75" customHeight="1">
      <c r="A163" s="1"/>
      <c r="B163" s="71"/>
      <c r="C163" s="1"/>
      <c r="D163" s="285" t="s">
        <v>161</v>
      </c>
      <c r="E163" s="172"/>
      <c r="F163" s="172"/>
      <c r="G163" s="172"/>
      <c r="H163" s="172"/>
      <c r="I163" s="172"/>
      <c r="J163" s="172"/>
      <c r="K163" s="250" t="s">
        <v>162</v>
      </c>
      <c r="L163" s="172"/>
      <c r="M163" s="172"/>
      <c r="N163" s="172"/>
      <c r="O163" s="172"/>
      <c r="P163" s="172"/>
      <c r="Q163" s="172"/>
      <c r="R163" s="172"/>
      <c r="S163" s="172"/>
      <c r="T163" s="172"/>
      <c r="U163" s="172"/>
      <c r="V163" s="172"/>
      <c r="W163" s="172"/>
      <c r="X163" s="172"/>
      <c r="Y163" s="172"/>
      <c r="Z163" s="172"/>
      <c r="AA163" s="172"/>
      <c r="AB163" s="172"/>
      <c r="AC163" s="172"/>
      <c r="AD163" s="198"/>
      <c r="AE163" s="73"/>
      <c r="AF163" s="74"/>
      <c r="AG163" s="285" t="s">
        <v>161</v>
      </c>
      <c r="AH163" s="172"/>
      <c r="AI163" s="172"/>
      <c r="AJ163" s="172"/>
      <c r="AK163" s="172"/>
      <c r="AL163" s="172"/>
      <c r="AM163" s="172"/>
      <c r="AN163" s="172"/>
      <c r="AO163" s="172"/>
      <c r="AP163" s="172"/>
      <c r="AQ163" s="172"/>
      <c r="AR163" s="172"/>
      <c r="AS163" s="172"/>
      <c r="AT163" s="173"/>
      <c r="AU163" s="294" t="s">
        <v>163</v>
      </c>
      <c r="AV163" s="211"/>
      <c r="AW163" s="211"/>
      <c r="AX163" s="211"/>
      <c r="AY163" s="211"/>
      <c r="AZ163" s="211"/>
      <c r="BA163" s="211"/>
      <c r="BB163" s="211"/>
      <c r="BC163" s="211"/>
      <c r="BD163" s="211"/>
      <c r="BE163" s="211"/>
      <c r="BF163" s="211"/>
      <c r="BG163" s="211"/>
      <c r="BH163" s="211"/>
      <c r="BI163" s="211"/>
      <c r="BJ163" s="211"/>
      <c r="BK163" s="211"/>
      <c r="BL163" s="211"/>
      <c r="BM163" s="211"/>
      <c r="BN163" s="211"/>
      <c r="BO163" s="289"/>
      <c r="BP163" s="74"/>
      <c r="BQ163" s="74"/>
      <c r="BR163" s="75"/>
      <c r="BS163" s="286" t="s">
        <v>164</v>
      </c>
      <c r="BT163" s="200"/>
      <c r="BU163" s="200"/>
      <c r="BV163" s="209"/>
      <c r="BW163" s="287" t="s">
        <v>165</v>
      </c>
      <c r="BX163" s="200"/>
      <c r="BY163" s="200"/>
      <c r="BZ163" s="200"/>
      <c r="CA163" s="200"/>
      <c r="CB163" s="200"/>
      <c r="CC163" s="201"/>
      <c r="CD163" s="71"/>
      <c r="CE163" s="1"/>
      <c r="CF163" s="1"/>
      <c r="CG163" s="1"/>
      <c r="CH163" s="1"/>
      <c r="CI163" s="1"/>
      <c r="CJ163" s="1"/>
      <c r="CK163" s="1"/>
      <c r="CL163" s="1"/>
      <c r="CM163" s="1"/>
      <c r="CN163" s="1"/>
    </row>
    <row r="164" spans="1:92" ht="15.75" customHeight="1">
      <c r="A164" s="1"/>
      <c r="B164" s="71"/>
      <c r="C164" s="1"/>
      <c r="D164" s="299" t="s">
        <v>166</v>
      </c>
      <c r="E164" s="300"/>
      <c r="F164" s="300"/>
      <c r="G164" s="300"/>
      <c r="H164" s="300"/>
      <c r="I164" s="300"/>
      <c r="J164" s="300"/>
      <c r="K164" s="284" t="s">
        <v>167</v>
      </c>
      <c r="L164" s="178"/>
      <c r="M164" s="178"/>
      <c r="N164" s="178"/>
      <c r="O164" s="178"/>
      <c r="P164" s="293" t="s">
        <v>168</v>
      </c>
      <c r="Q164" s="178"/>
      <c r="R164" s="178"/>
      <c r="S164" s="178"/>
      <c r="T164" s="301"/>
      <c r="U164" s="293" t="s">
        <v>169</v>
      </c>
      <c r="V164" s="178"/>
      <c r="W164" s="178"/>
      <c r="X164" s="178"/>
      <c r="Y164" s="301"/>
      <c r="Z164" s="293" t="s">
        <v>170</v>
      </c>
      <c r="AA164" s="178"/>
      <c r="AB164" s="178"/>
      <c r="AC164" s="178"/>
      <c r="AD164" s="179"/>
      <c r="AE164" s="74"/>
      <c r="AF164" s="74"/>
      <c r="AG164" s="299" t="s">
        <v>171</v>
      </c>
      <c r="AH164" s="300"/>
      <c r="AI164" s="300"/>
      <c r="AJ164" s="300"/>
      <c r="AK164" s="249" t="s">
        <v>166</v>
      </c>
      <c r="AL164" s="175"/>
      <c r="AM164" s="175"/>
      <c r="AN164" s="175"/>
      <c r="AO164" s="220"/>
      <c r="AP164" s="314" t="s">
        <v>172</v>
      </c>
      <c r="AQ164" s="175"/>
      <c r="AR164" s="175"/>
      <c r="AS164" s="175"/>
      <c r="AT164" s="220"/>
      <c r="AU164" s="290" t="s">
        <v>167</v>
      </c>
      <c r="AV164" s="175"/>
      <c r="AW164" s="175"/>
      <c r="AX164" s="175"/>
      <c r="AY164" s="291"/>
      <c r="AZ164" s="292" t="s">
        <v>168</v>
      </c>
      <c r="BA164" s="255"/>
      <c r="BB164" s="255"/>
      <c r="BC164" s="255"/>
      <c r="BD164" s="255"/>
      <c r="BE164" s="260"/>
      <c r="BF164" s="290" t="s">
        <v>169</v>
      </c>
      <c r="BG164" s="175"/>
      <c r="BH164" s="175"/>
      <c r="BI164" s="175"/>
      <c r="BJ164" s="291"/>
      <c r="BK164" s="293" t="s">
        <v>170</v>
      </c>
      <c r="BL164" s="178"/>
      <c r="BM164" s="178"/>
      <c r="BN164" s="178"/>
      <c r="BO164" s="179"/>
      <c r="BP164" s="78"/>
      <c r="BQ164" s="78"/>
      <c r="BR164" s="79"/>
      <c r="BS164" s="274"/>
      <c r="BT164" s="211"/>
      <c r="BU164" s="211"/>
      <c r="BV164" s="212"/>
      <c r="BW164" s="288"/>
      <c r="BX164" s="211"/>
      <c r="BY164" s="211"/>
      <c r="BZ164" s="211"/>
      <c r="CA164" s="211"/>
      <c r="CB164" s="211"/>
      <c r="CC164" s="289"/>
      <c r="CD164" s="71"/>
      <c r="CE164" s="1"/>
      <c r="CF164" s="1"/>
      <c r="CG164" s="1"/>
      <c r="CH164" s="1"/>
      <c r="CI164" s="1"/>
      <c r="CJ164" s="1"/>
      <c r="CK164" s="1"/>
      <c r="CL164" s="1"/>
      <c r="CM164" s="1"/>
      <c r="CN164" s="1"/>
    </row>
    <row r="165" spans="1:92" ht="15.75" customHeight="1">
      <c r="A165" s="1"/>
      <c r="B165" s="71"/>
      <c r="C165" s="1"/>
      <c r="D165" s="274"/>
      <c r="E165" s="211"/>
      <c r="F165" s="211"/>
      <c r="G165" s="211"/>
      <c r="H165" s="211"/>
      <c r="I165" s="211"/>
      <c r="J165" s="211"/>
      <c r="K165" s="312" t="s">
        <v>173</v>
      </c>
      <c r="L165" s="229"/>
      <c r="M165" s="229"/>
      <c r="N165" s="229"/>
      <c r="O165" s="229"/>
      <c r="P165" s="271" t="s">
        <v>174</v>
      </c>
      <c r="Q165" s="229"/>
      <c r="R165" s="229"/>
      <c r="S165" s="229"/>
      <c r="T165" s="272"/>
      <c r="U165" s="271" t="s">
        <v>174</v>
      </c>
      <c r="V165" s="229"/>
      <c r="W165" s="229"/>
      <c r="X165" s="229"/>
      <c r="Y165" s="272"/>
      <c r="Z165" s="271" t="s">
        <v>174</v>
      </c>
      <c r="AA165" s="229"/>
      <c r="AB165" s="229"/>
      <c r="AC165" s="229"/>
      <c r="AD165" s="232"/>
      <c r="AG165" s="302"/>
      <c r="AH165" s="255"/>
      <c r="AI165" s="255"/>
      <c r="AJ165" s="255"/>
      <c r="AK165" s="211"/>
      <c r="AL165" s="211"/>
      <c r="AM165" s="211"/>
      <c r="AN165" s="211"/>
      <c r="AO165" s="212"/>
      <c r="AP165" s="288"/>
      <c r="AQ165" s="211"/>
      <c r="AR165" s="211"/>
      <c r="AS165" s="211"/>
      <c r="AT165" s="212"/>
      <c r="AU165" s="231" t="s">
        <v>173</v>
      </c>
      <c r="AV165" s="229"/>
      <c r="AW165" s="229"/>
      <c r="AX165" s="229"/>
      <c r="AY165" s="272"/>
      <c r="AZ165" s="271" t="s">
        <v>174</v>
      </c>
      <c r="BA165" s="229"/>
      <c r="BB165" s="229"/>
      <c r="BC165" s="229"/>
      <c r="BD165" s="229"/>
      <c r="BE165" s="272"/>
      <c r="BF165" s="271" t="s">
        <v>174</v>
      </c>
      <c r="BG165" s="229"/>
      <c r="BH165" s="229"/>
      <c r="BI165" s="229"/>
      <c r="BJ165" s="272"/>
      <c r="BK165" s="271" t="s">
        <v>174</v>
      </c>
      <c r="BL165" s="229"/>
      <c r="BM165" s="229"/>
      <c r="BN165" s="229"/>
      <c r="BO165" s="232"/>
      <c r="BP165" s="80"/>
      <c r="BQ165" s="80"/>
      <c r="BR165" s="81"/>
      <c r="BS165" s="283" t="s">
        <v>175</v>
      </c>
      <c r="BT165" s="178"/>
      <c r="BU165" s="178"/>
      <c r="BV165" s="261"/>
      <c r="BW165" s="284" t="s">
        <v>176</v>
      </c>
      <c r="BX165" s="178"/>
      <c r="BY165" s="178"/>
      <c r="BZ165" s="178"/>
      <c r="CA165" s="178"/>
      <c r="CB165" s="178"/>
      <c r="CC165" s="179"/>
      <c r="CD165" s="71"/>
      <c r="CE165" s="1"/>
      <c r="CF165" s="1"/>
      <c r="CG165" s="1"/>
      <c r="CH165" s="1"/>
      <c r="CI165" s="1"/>
      <c r="CJ165" s="1"/>
      <c r="CK165" s="1"/>
      <c r="CL165" s="1"/>
      <c r="CM165" s="1"/>
      <c r="CN165" s="1"/>
    </row>
    <row r="166" spans="1:92" ht="15.75" customHeight="1">
      <c r="A166" s="1"/>
      <c r="B166" s="71"/>
      <c r="C166" s="1"/>
      <c r="D166" s="313" t="s">
        <v>177</v>
      </c>
      <c r="E166" s="175"/>
      <c r="F166" s="175"/>
      <c r="G166" s="175"/>
      <c r="H166" s="175"/>
      <c r="I166" s="175"/>
      <c r="J166" s="175"/>
      <c r="K166" s="303">
        <v>7.7</v>
      </c>
      <c r="L166" s="178"/>
      <c r="M166" s="178"/>
      <c r="N166" s="178"/>
      <c r="O166" s="304"/>
      <c r="P166" s="305"/>
      <c r="Q166" s="306"/>
      <c r="R166" s="306"/>
      <c r="S166" s="306"/>
      <c r="T166" s="307"/>
      <c r="U166" s="308"/>
      <c r="V166" s="178"/>
      <c r="W166" s="178"/>
      <c r="X166" s="178"/>
      <c r="Y166" s="301"/>
      <c r="Z166" s="309"/>
      <c r="AA166" s="300"/>
      <c r="AB166" s="300"/>
      <c r="AC166" s="300"/>
      <c r="AD166" s="310"/>
      <c r="AE166" s="1"/>
      <c r="AF166" s="1"/>
      <c r="AG166" s="177" t="s">
        <v>71</v>
      </c>
      <c r="AH166" s="178"/>
      <c r="AI166" s="178"/>
      <c r="AJ166" s="261"/>
      <c r="AK166" s="311" t="s">
        <v>178</v>
      </c>
      <c r="AL166" s="178"/>
      <c r="AM166" s="178"/>
      <c r="AN166" s="178"/>
      <c r="AO166" s="261"/>
      <c r="AP166" s="318" t="s">
        <v>179</v>
      </c>
      <c r="AQ166" s="300"/>
      <c r="AR166" s="300"/>
      <c r="AS166" s="300"/>
      <c r="AT166" s="319"/>
      <c r="AU166" s="320"/>
      <c r="AV166" s="321"/>
      <c r="AW166" s="321"/>
      <c r="AX166" s="321"/>
      <c r="AY166" s="322"/>
      <c r="AZ166" s="305"/>
      <c r="BA166" s="306"/>
      <c r="BB166" s="306"/>
      <c r="BC166" s="306"/>
      <c r="BD166" s="306"/>
      <c r="BE166" s="315"/>
      <c r="BF166" s="309"/>
      <c r="BG166" s="300"/>
      <c r="BH166" s="300"/>
      <c r="BI166" s="300"/>
      <c r="BJ166" s="323"/>
      <c r="BK166" s="308"/>
      <c r="BL166" s="178"/>
      <c r="BM166" s="178"/>
      <c r="BN166" s="178"/>
      <c r="BO166" s="179"/>
      <c r="BP166" s="80"/>
      <c r="BQ166" s="80"/>
      <c r="BR166" s="81"/>
      <c r="BS166" s="257" t="s">
        <v>180</v>
      </c>
      <c r="BT166" s="181"/>
      <c r="BU166" s="181"/>
      <c r="BV166" s="227"/>
      <c r="BW166" s="243" t="s">
        <v>181</v>
      </c>
      <c r="BX166" s="181"/>
      <c r="BY166" s="181"/>
      <c r="BZ166" s="181"/>
      <c r="CA166" s="181"/>
      <c r="CB166" s="181"/>
      <c r="CC166" s="182"/>
      <c r="CD166" s="71"/>
      <c r="CE166" s="1"/>
      <c r="CF166" s="1"/>
      <c r="CG166" s="1"/>
      <c r="CH166" s="1"/>
      <c r="CI166" s="1"/>
      <c r="CJ166" s="1"/>
      <c r="CK166" s="1"/>
      <c r="CL166" s="1"/>
      <c r="CM166" s="1"/>
      <c r="CN166" s="1"/>
    </row>
    <row r="167" spans="1:92" ht="15.75" customHeight="1">
      <c r="A167" s="1"/>
      <c r="B167" s="71"/>
      <c r="C167" s="1"/>
      <c r="D167" s="180" t="s">
        <v>182</v>
      </c>
      <c r="E167" s="181"/>
      <c r="F167" s="181"/>
      <c r="G167" s="181"/>
      <c r="H167" s="181"/>
      <c r="I167" s="181"/>
      <c r="J167" s="181"/>
      <c r="K167" s="244">
        <v>28</v>
      </c>
      <c r="L167" s="181"/>
      <c r="M167" s="181"/>
      <c r="N167" s="181"/>
      <c r="O167" s="245"/>
      <c r="P167" s="215"/>
      <c r="Q167" s="181"/>
      <c r="R167" s="181"/>
      <c r="S167" s="181"/>
      <c r="T167" s="216"/>
      <c r="U167" s="217"/>
      <c r="V167" s="181"/>
      <c r="W167" s="181"/>
      <c r="X167" s="181"/>
      <c r="Y167" s="216"/>
      <c r="Z167" s="217"/>
      <c r="AA167" s="181"/>
      <c r="AB167" s="181"/>
      <c r="AC167" s="181"/>
      <c r="AD167" s="182"/>
      <c r="AE167" s="1"/>
      <c r="AF167" s="1"/>
      <c r="AG167" s="180" t="s">
        <v>72</v>
      </c>
      <c r="AH167" s="181"/>
      <c r="AI167" s="181"/>
      <c r="AJ167" s="227"/>
      <c r="AK167" s="252" t="s">
        <v>183</v>
      </c>
      <c r="AL167" s="181"/>
      <c r="AM167" s="181"/>
      <c r="AN167" s="181"/>
      <c r="AO167" s="227"/>
      <c r="AP167" s="252" t="s">
        <v>184</v>
      </c>
      <c r="AQ167" s="181"/>
      <c r="AR167" s="181"/>
      <c r="AS167" s="181"/>
      <c r="AT167" s="227"/>
      <c r="AU167" s="253"/>
      <c r="AV167" s="181"/>
      <c r="AW167" s="181"/>
      <c r="AX167" s="181"/>
      <c r="AY167" s="216"/>
      <c r="AZ167" s="215"/>
      <c r="BA167" s="181"/>
      <c r="BB167" s="181"/>
      <c r="BC167" s="181"/>
      <c r="BD167" s="181"/>
      <c r="BE167" s="216"/>
      <c r="BF167" s="316"/>
      <c r="BG167" s="266"/>
      <c r="BH167" s="266"/>
      <c r="BI167" s="266"/>
      <c r="BJ167" s="317"/>
      <c r="BK167" s="254"/>
      <c r="BL167" s="255"/>
      <c r="BM167" s="255"/>
      <c r="BN167" s="255"/>
      <c r="BO167" s="256"/>
      <c r="BP167" s="80"/>
      <c r="BQ167" s="80"/>
      <c r="BR167" s="81"/>
      <c r="BS167" s="257" t="s">
        <v>181</v>
      </c>
      <c r="BT167" s="181"/>
      <c r="BU167" s="181"/>
      <c r="BV167" s="227"/>
      <c r="BW167" s="243" t="s">
        <v>185</v>
      </c>
      <c r="BX167" s="181"/>
      <c r="BY167" s="181"/>
      <c r="BZ167" s="181"/>
      <c r="CA167" s="181"/>
      <c r="CB167" s="181"/>
      <c r="CC167" s="182"/>
      <c r="CD167" s="71"/>
      <c r="CE167" s="1"/>
      <c r="CF167" s="1"/>
      <c r="CG167" s="1"/>
      <c r="CH167" s="1"/>
      <c r="CI167" s="1"/>
      <c r="CJ167" s="1"/>
      <c r="CK167" s="1"/>
      <c r="CL167" s="1"/>
      <c r="CM167" s="1"/>
      <c r="CN167" s="1"/>
    </row>
    <row r="168" spans="1:92" ht="15.75" customHeight="1">
      <c r="A168" s="1"/>
      <c r="B168" s="71"/>
      <c r="C168" s="1"/>
      <c r="D168" s="180" t="s">
        <v>186</v>
      </c>
      <c r="E168" s="181"/>
      <c r="F168" s="181"/>
      <c r="G168" s="181"/>
      <c r="H168" s="181"/>
      <c r="I168" s="181"/>
      <c r="J168" s="181"/>
      <c r="K168" s="244">
        <v>18</v>
      </c>
      <c r="L168" s="181"/>
      <c r="M168" s="181"/>
      <c r="N168" s="181"/>
      <c r="O168" s="245"/>
      <c r="P168" s="215"/>
      <c r="Q168" s="181"/>
      <c r="R168" s="181"/>
      <c r="S168" s="181"/>
      <c r="T168" s="216"/>
      <c r="U168" s="217"/>
      <c r="V168" s="181"/>
      <c r="W168" s="181"/>
      <c r="X168" s="181"/>
      <c r="Y168" s="216"/>
      <c r="Z168" s="217"/>
      <c r="AA168" s="181"/>
      <c r="AB168" s="181"/>
      <c r="AC168" s="181"/>
      <c r="AD168" s="182"/>
      <c r="AE168" s="1"/>
      <c r="AF168" s="1"/>
      <c r="AG168" s="180" t="s">
        <v>73</v>
      </c>
      <c r="AH168" s="181"/>
      <c r="AI168" s="181"/>
      <c r="AJ168" s="227"/>
      <c r="AK168" s="252" t="s">
        <v>187</v>
      </c>
      <c r="AL168" s="181"/>
      <c r="AM168" s="181"/>
      <c r="AN168" s="181"/>
      <c r="AO168" s="227"/>
      <c r="AP168" s="252" t="s">
        <v>188</v>
      </c>
      <c r="AQ168" s="181"/>
      <c r="AR168" s="181"/>
      <c r="AS168" s="181"/>
      <c r="AT168" s="227"/>
      <c r="AU168" s="253"/>
      <c r="AV168" s="181"/>
      <c r="AW168" s="181"/>
      <c r="AX168" s="181"/>
      <c r="AY168" s="216"/>
      <c r="AZ168" s="215"/>
      <c r="BA168" s="181"/>
      <c r="BB168" s="181"/>
      <c r="BC168" s="181"/>
      <c r="BD168" s="181"/>
      <c r="BE168" s="216"/>
      <c r="BF168" s="316"/>
      <c r="BG168" s="266"/>
      <c r="BH168" s="266"/>
      <c r="BI168" s="266"/>
      <c r="BJ168" s="317"/>
      <c r="BK168" s="254"/>
      <c r="BL168" s="255"/>
      <c r="BM168" s="255"/>
      <c r="BN168" s="255"/>
      <c r="BO168" s="256"/>
      <c r="BP168" s="80"/>
      <c r="BQ168" s="80"/>
      <c r="BR168" s="81"/>
      <c r="BS168" s="257" t="s">
        <v>189</v>
      </c>
      <c r="BT168" s="181"/>
      <c r="BU168" s="181"/>
      <c r="BV168" s="227"/>
      <c r="BW168" s="243" t="s">
        <v>190</v>
      </c>
      <c r="BX168" s="181"/>
      <c r="BY168" s="181"/>
      <c r="BZ168" s="181"/>
      <c r="CA168" s="181"/>
      <c r="CB168" s="181"/>
      <c r="CC168" s="182"/>
      <c r="CD168" s="71"/>
      <c r="CE168" s="1"/>
      <c r="CF168" s="1"/>
      <c r="CG168" s="1"/>
      <c r="CH168" s="1"/>
      <c r="CI168" s="1"/>
      <c r="CJ168" s="1"/>
      <c r="CK168" s="1"/>
      <c r="CL168" s="1"/>
      <c r="CM168" s="1"/>
      <c r="CN168" s="1"/>
    </row>
    <row r="169" spans="1:92" ht="15.75" customHeight="1">
      <c r="A169" s="1"/>
      <c r="B169" s="71"/>
      <c r="C169" s="1"/>
      <c r="D169" s="180" t="s">
        <v>191</v>
      </c>
      <c r="E169" s="181"/>
      <c r="F169" s="181"/>
      <c r="G169" s="181"/>
      <c r="H169" s="181"/>
      <c r="I169" s="181"/>
      <c r="J169" s="181"/>
      <c r="K169" s="244">
        <v>44</v>
      </c>
      <c r="L169" s="181"/>
      <c r="M169" s="181"/>
      <c r="N169" s="181"/>
      <c r="O169" s="245"/>
      <c r="P169" s="215"/>
      <c r="Q169" s="181"/>
      <c r="R169" s="181"/>
      <c r="S169" s="181"/>
      <c r="T169" s="216"/>
      <c r="U169" s="217"/>
      <c r="V169" s="181"/>
      <c r="W169" s="181"/>
      <c r="X169" s="181"/>
      <c r="Y169" s="216"/>
      <c r="Z169" s="217"/>
      <c r="AA169" s="181"/>
      <c r="AB169" s="181"/>
      <c r="AC169" s="181"/>
      <c r="AD169" s="182"/>
      <c r="AE169" s="1"/>
      <c r="AF169" s="1"/>
      <c r="AG169" s="180" t="s">
        <v>74</v>
      </c>
      <c r="AH169" s="181"/>
      <c r="AI169" s="181"/>
      <c r="AJ169" s="227"/>
      <c r="AK169" s="252" t="s">
        <v>192</v>
      </c>
      <c r="AL169" s="181"/>
      <c r="AM169" s="181"/>
      <c r="AN169" s="181"/>
      <c r="AO169" s="227"/>
      <c r="AP169" s="252" t="s">
        <v>193</v>
      </c>
      <c r="AQ169" s="181"/>
      <c r="AR169" s="181"/>
      <c r="AS169" s="181"/>
      <c r="AT169" s="227"/>
      <c r="AU169" s="253"/>
      <c r="AV169" s="181"/>
      <c r="AW169" s="181"/>
      <c r="AX169" s="181"/>
      <c r="AY169" s="216"/>
      <c r="AZ169" s="215"/>
      <c r="BA169" s="181"/>
      <c r="BB169" s="181"/>
      <c r="BC169" s="181"/>
      <c r="BD169" s="181"/>
      <c r="BE169" s="216"/>
      <c r="BF169" s="217"/>
      <c r="BG169" s="181"/>
      <c r="BH169" s="181"/>
      <c r="BI169" s="181"/>
      <c r="BJ169" s="216"/>
      <c r="BK169" s="254"/>
      <c r="BL169" s="255"/>
      <c r="BM169" s="255"/>
      <c r="BN169" s="255"/>
      <c r="BO169" s="256"/>
      <c r="BP169" s="80"/>
      <c r="BQ169" s="80"/>
      <c r="BR169" s="81"/>
      <c r="BS169" s="257" t="s">
        <v>194</v>
      </c>
      <c r="BT169" s="181"/>
      <c r="BU169" s="181"/>
      <c r="BV169" s="227"/>
      <c r="BW169" s="243" t="s">
        <v>195</v>
      </c>
      <c r="BX169" s="181"/>
      <c r="BY169" s="181"/>
      <c r="BZ169" s="181"/>
      <c r="CA169" s="181"/>
      <c r="CB169" s="181"/>
      <c r="CC169" s="182"/>
      <c r="CD169" s="71"/>
      <c r="CE169" s="1"/>
      <c r="CF169" s="1"/>
      <c r="CG169" s="1"/>
      <c r="CH169" s="1"/>
      <c r="CI169" s="1"/>
      <c r="CJ169" s="1"/>
      <c r="CK169" s="1"/>
      <c r="CL169" s="1"/>
      <c r="CM169" s="1"/>
      <c r="CN169" s="1"/>
    </row>
    <row r="170" spans="1:92" ht="15.75" customHeight="1">
      <c r="A170" s="1"/>
      <c r="B170" s="71"/>
      <c r="C170" s="1"/>
      <c r="D170" s="180"/>
      <c r="E170" s="181"/>
      <c r="F170" s="181"/>
      <c r="G170" s="181"/>
      <c r="H170" s="181"/>
      <c r="I170" s="181"/>
      <c r="J170" s="181"/>
      <c r="K170" s="244"/>
      <c r="L170" s="181"/>
      <c r="M170" s="181"/>
      <c r="N170" s="181"/>
      <c r="O170" s="245"/>
      <c r="P170" s="215"/>
      <c r="Q170" s="181"/>
      <c r="R170" s="181"/>
      <c r="S170" s="181"/>
      <c r="T170" s="216"/>
      <c r="U170" s="217"/>
      <c r="V170" s="181"/>
      <c r="W170" s="181"/>
      <c r="X170" s="181"/>
      <c r="Y170" s="216"/>
      <c r="Z170" s="217"/>
      <c r="AA170" s="181"/>
      <c r="AB170" s="181"/>
      <c r="AC170" s="181"/>
      <c r="AD170" s="182"/>
      <c r="AE170" s="1"/>
      <c r="AF170" s="1"/>
      <c r="AG170" s="180" t="s">
        <v>75</v>
      </c>
      <c r="AH170" s="181"/>
      <c r="AI170" s="181"/>
      <c r="AJ170" s="227"/>
      <c r="AK170" s="252" t="s">
        <v>192</v>
      </c>
      <c r="AL170" s="181"/>
      <c r="AM170" s="181"/>
      <c r="AN170" s="181"/>
      <c r="AO170" s="227"/>
      <c r="AP170" s="252" t="s">
        <v>196</v>
      </c>
      <c r="AQ170" s="181"/>
      <c r="AR170" s="181"/>
      <c r="AS170" s="181"/>
      <c r="AT170" s="227"/>
      <c r="AU170" s="253"/>
      <c r="AV170" s="181"/>
      <c r="AW170" s="181"/>
      <c r="AX170" s="181"/>
      <c r="AY170" s="216"/>
      <c r="AZ170" s="215"/>
      <c r="BA170" s="181"/>
      <c r="BB170" s="181"/>
      <c r="BC170" s="181"/>
      <c r="BD170" s="181"/>
      <c r="BE170" s="216"/>
      <c r="BF170" s="217"/>
      <c r="BG170" s="181"/>
      <c r="BH170" s="181"/>
      <c r="BI170" s="181"/>
      <c r="BJ170" s="216"/>
      <c r="BK170" s="254"/>
      <c r="BL170" s="255"/>
      <c r="BM170" s="255"/>
      <c r="BN170" s="255"/>
      <c r="BO170" s="256"/>
      <c r="BP170" s="82"/>
      <c r="BQ170" s="82"/>
      <c r="BR170" s="41"/>
      <c r="BS170" s="180" t="s">
        <v>197</v>
      </c>
      <c r="BT170" s="181"/>
      <c r="BU170" s="181"/>
      <c r="BV170" s="227"/>
      <c r="BW170" s="258" t="s">
        <v>198</v>
      </c>
      <c r="BX170" s="181"/>
      <c r="BY170" s="181"/>
      <c r="BZ170" s="181"/>
      <c r="CA170" s="181"/>
      <c r="CB170" s="181"/>
      <c r="CC170" s="182"/>
      <c r="CD170" s="71"/>
      <c r="CE170" s="1"/>
      <c r="CF170" s="1"/>
      <c r="CG170" s="1"/>
      <c r="CH170" s="1"/>
      <c r="CI170" s="1"/>
      <c r="CJ170" s="1"/>
      <c r="CK170" s="1"/>
      <c r="CL170" s="1"/>
      <c r="CM170" s="1"/>
      <c r="CN170" s="1"/>
    </row>
    <row r="171" spans="1:92" ht="15.75" customHeight="1">
      <c r="A171" s="1"/>
      <c r="B171" s="71"/>
      <c r="C171" s="1"/>
      <c r="D171" s="180"/>
      <c r="E171" s="181"/>
      <c r="F171" s="181"/>
      <c r="G171" s="181"/>
      <c r="H171" s="181"/>
      <c r="I171" s="181"/>
      <c r="J171" s="181"/>
      <c r="K171" s="244"/>
      <c r="L171" s="181"/>
      <c r="M171" s="181"/>
      <c r="N171" s="181"/>
      <c r="O171" s="245"/>
      <c r="P171" s="215"/>
      <c r="Q171" s="181"/>
      <c r="R171" s="181"/>
      <c r="S171" s="181"/>
      <c r="T171" s="216"/>
      <c r="U171" s="217"/>
      <c r="V171" s="181"/>
      <c r="W171" s="181"/>
      <c r="X171" s="181"/>
      <c r="Y171" s="216"/>
      <c r="Z171" s="217"/>
      <c r="AA171" s="181"/>
      <c r="AB171" s="181"/>
      <c r="AC171" s="181"/>
      <c r="AD171" s="182"/>
      <c r="AE171" s="1"/>
      <c r="AF171" s="1"/>
      <c r="AG171" s="180" t="s">
        <v>76</v>
      </c>
      <c r="AH171" s="181"/>
      <c r="AI171" s="181"/>
      <c r="AJ171" s="227"/>
      <c r="AK171" s="252" t="s">
        <v>199</v>
      </c>
      <c r="AL171" s="181"/>
      <c r="AM171" s="181"/>
      <c r="AN171" s="181"/>
      <c r="AO171" s="227"/>
      <c r="AP171" s="252"/>
      <c r="AQ171" s="181"/>
      <c r="AR171" s="181"/>
      <c r="AS171" s="181"/>
      <c r="AT171" s="227"/>
      <c r="AU171" s="253"/>
      <c r="AV171" s="181"/>
      <c r="AW171" s="181"/>
      <c r="AX171" s="181"/>
      <c r="AY171" s="216"/>
      <c r="AZ171" s="215"/>
      <c r="BA171" s="181"/>
      <c r="BB171" s="181"/>
      <c r="BC171" s="181"/>
      <c r="BD171" s="181"/>
      <c r="BE171" s="216"/>
      <c r="BF171" s="254"/>
      <c r="BG171" s="255"/>
      <c r="BH171" s="255"/>
      <c r="BI171" s="255"/>
      <c r="BJ171" s="260"/>
      <c r="BK171" s="254"/>
      <c r="BL171" s="255"/>
      <c r="BM171" s="255"/>
      <c r="BN171" s="255"/>
      <c r="BO171" s="256"/>
      <c r="BP171" s="82"/>
      <c r="BQ171" s="82"/>
      <c r="BR171" s="41"/>
      <c r="BS171" s="180" t="s">
        <v>200</v>
      </c>
      <c r="BT171" s="181"/>
      <c r="BU171" s="181"/>
      <c r="BV171" s="227"/>
      <c r="BW171" s="243" t="s">
        <v>201</v>
      </c>
      <c r="BX171" s="181"/>
      <c r="BY171" s="181"/>
      <c r="BZ171" s="181"/>
      <c r="CA171" s="181"/>
      <c r="CB171" s="181"/>
      <c r="CC171" s="182"/>
      <c r="CD171" s="71"/>
      <c r="CE171" s="1"/>
      <c r="CF171" s="1"/>
      <c r="CG171" s="1"/>
      <c r="CH171" s="1"/>
      <c r="CI171" s="1"/>
      <c r="CJ171" s="1"/>
      <c r="CK171" s="1"/>
      <c r="CL171" s="1"/>
      <c r="CM171" s="1"/>
      <c r="CN171" s="1"/>
    </row>
    <row r="172" spans="1:92" ht="15.75" customHeight="1">
      <c r="A172" s="1"/>
      <c r="B172" s="71"/>
      <c r="C172" s="1"/>
      <c r="D172" s="180"/>
      <c r="E172" s="181"/>
      <c r="F172" s="181"/>
      <c r="G172" s="181"/>
      <c r="H172" s="181"/>
      <c r="I172" s="181"/>
      <c r="J172" s="181"/>
      <c r="K172" s="244"/>
      <c r="L172" s="181"/>
      <c r="M172" s="181"/>
      <c r="N172" s="181"/>
      <c r="O172" s="245"/>
      <c r="P172" s="215"/>
      <c r="Q172" s="181"/>
      <c r="R172" s="181"/>
      <c r="S172" s="181"/>
      <c r="T172" s="216"/>
      <c r="U172" s="217"/>
      <c r="V172" s="181"/>
      <c r="W172" s="181"/>
      <c r="X172" s="181"/>
      <c r="Y172" s="216"/>
      <c r="Z172" s="217"/>
      <c r="AA172" s="181"/>
      <c r="AB172" s="181"/>
      <c r="AC172" s="181"/>
      <c r="AD172" s="182"/>
      <c r="AE172" s="1"/>
      <c r="AF172" s="1"/>
      <c r="AG172" s="180" t="s">
        <v>77</v>
      </c>
      <c r="AH172" s="181"/>
      <c r="AI172" s="181"/>
      <c r="AJ172" s="227"/>
      <c r="AK172" s="259" t="s">
        <v>199</v>
      </c>
      <c r="AL172" s="181"/>
      <c r="AM172" s="181"/>
      <c r="AN172" s="181"/>
      <c r="AO172" s="227"/>
      <c r="AP172" s="252"/>
      <c r="AQ172" s="181"/>
      <c r="AR172" s="181"/>
      <c r="AS172" s="181"/>
      <c r="AT172" s="227"/>
      <c r="AU172" s="253"/>
      <c r="AV172" s="181"/>
      <c r="AW172" s="181"/>
      <c r="AX172" s="181"/>
      <c r="AY172" s="216"/>
      <c r="AZ172" s="215"/>
      <c r="BA172" s="181"/>
      <c r="BB172" s="181"/>
      <c r="BC172" s="181"/>
      <c r="BD172" s="181"/>
      <c r="BE172" s="216"/>
      <c r="BF172" s="254"/>
      <c r="BG172" s="255"/>
      <c r="BH172" s="255"/>
      <c r="BI172" s="255"/>
      <c r="BJ172" s="260"/>
      <c r="BK172" s="254"/>
      <c r="BL172" s="255"/>
      <c r="BM172" s="255"/>
      <c r="BN172" s="255"/>
      <c r="BO172" s="256"/>
      <c r="BP172" s="82"/>
      <c r="BQ172" s="82"/>
      <c r="BR172" s="41"/>
      <c r="BS172" s="180" t="s">
        <v>202</v>
      </c>
      <c r="BT172" s="181"/>
      <c r="BU172" s="181"/>
      <c r="BV172" s="227"/>
      <c r="BW172" s="243" t="s">
        <v>203</v>
      </c>
      <c r="BX172" s="181"/>
      <c r="BY172" s="181"/>
      <c r="BZ172" s="181"/>
      <c r="CA172" s="181"/>
      <c r="CB172" s="181"/>
      <c r="CC172" s="182"/>
      <c r="CD172" s="71"/>
      <c r="CE172" s="1"/>
      <c r="CF172" s="1"/>
      <c r="CG172" s="1"/>
      <c r="CH172" s="1"/>
      <c r="CI172" s="1"/>
      <c r="CJ172" s="1"/>
      <c r="CK172" s="1"/>
      <c r="CL172" s="1"/>
      <c r="CM172" s="1"/>
      <c r="CN172" s="1"/>
    </row>
    <row r="173" spans="1:92" ht="15.75" customHeight="1">
      <c r="A173" s="1"/>
      <c r="B173" s="71"/>
      <c r="C173" s="1"/>
      <c r="D173" s="205"/>
      <c r="E173" s="206"/>
      <c r="F173" s="206"/>
      <c r="G173" s="206"/>
      <c r="H173" s="206"/>
      <c r="I173" s="206"/>
      <c r="J173" s="206"/>
      <c r="K173" s="221"/>
      <c r="L173" s="184"/>
      <c r="M173" s="184"/>
      <c r="N173" s="184"/>
      <c r="O173" s="222"/>
      <c r="P173" s="223"/>
      <c r="Q173" s="184"/>
      <c r="R173" s="184"/>
      <c r="S173" s="184"/>
      <c r="T173" s="224"/>
      <c r="U173" s="225"/>
      <c r="V173" s="184"/>
      <c r="W173" s="184"/>
      <c r="X173" s="184"/>
      <c r="Y173" s="224"/>
      <c r="Z173" s="225"/>
      <c r="AA173" s="184"/>
      <c r="AB173" s="184"/>
      <c r="AC173" s="184"/>
      <c r="AD173" s="185"/>
      <c r="AE173" s="1"/>
      <c r="AF173" s="1"/>
      <c r="AG173" s="183"/>
      <c r="AH173" s="184"/>
      <c r="AI173" s="184"/>
      <c r="AJ173" s="226"/>
      <c r="AK173" s="236"/>
      <c r="AL173" s="184"/>
      <c r="AM173" s="184"/>
      <c r="AN173" s="184"/>
      <c r="AO173" s="226"/>
      <c r="AP173" s="237"/>
      <c r="AQ173" s="206"/>
      <c r="AR173" s="206"/>
      <c r="AS173" s="206"/>
      <c r="AT173" s="238"/>
      <c r="AU173" s="239"/>
      <c r="AV173" s="240"/>
      <c r="AW173" s="240"/>
      <c r="AX173" s="240"/>
      <c r="AY173" s="241"/>
      <c r="AZ173" s="223"/>
      <c r="BA173" s="184"/>
      <c r="BB173" s="184"/>
      <c r="BC173" s="184"/>
      <c r="BD173" s="184"/>
      <c r="BE173" s="224"/>
      <c r="BF173" s="225"/>
      <c r="BG173" s="184"/>
      <c r="BH173" s="184"/>
      <c r="BI173" s="184"/>
      <c r="BJ173" s="224"/>
      <c r="BK173" s="242"/>
      <c r="BL173" s="206"/>
      <c r="BM173" s="206"/>
      <c r="BN173" s="206"/>
      <c r="BO173" s="207"/>
      <c r="BP173" s="83"/>
      <c r="BQ173" s="83"/>
      <c r="BR173" s="84"/>
      <c r="BS173" s="180" t="s">
        <v>203</v>
      </c>
      <c r="BT173" s="181"/>
      <c r="BU173" s="181"/>
      <c r="BV173" s="227"/>
      <c r="BW173" s="243" t="s">
        <v>204</v>
      </c>
      <c r="BX173" s="181"/>
      <c r="BY173" s="181"/>
      <c r="BZ173" s="181"/>
      <c r="CA173" s="181"/>
      <c r="CB173" s="181"/>
      <c r="CC173" s="182"/>
      <c r="CD173" s="71"/>
      <c r="CE173" s="1"/>
      <c r="CF173" s="1"/>
      <c r="CG173" s="1"/>
      <c r="CH173" s="1"/>
      <c r="CI173" s="1"/>
      <c r="CJ173" s="1"/>
      <c r="CK173" s="1"/>
      <c r="CL173" s="1"/>
      <c r="CM173" s="1"/>
      <c r="CN173" s="1"/>
    </row>
    <row r="174" spans="1:92" ht="15.75" customHeight="1">
      <c r="A174" s="1"/>
      <c r="B174" s="7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71"/>
      <c r="BQ174" s="1"/>
      <c r="BR174" s="11"/>
      <c r="BS174" s="228" t="s">
        <v>204</v>
      </c>
      <c r="BT174" s="229"/>
      <c r="BU174" s="229"/>
      <c r="BV174" s="230"/>
      <c r="BW174" s="231" t="s">
        <v>205</v>
      </c>
      <c r="BX174" s="229"/>
      <c r="BY174" s="229"/>
      <c r="BZ174" s="229"/>
      <c r="CA174" s="229"/>
      <c r="CB174" s="229"/>
      <c r="CC174" s="232"/>
      <c r="CD174" s="71"/>
      <c r="CE174" s="1"/>
      <c r="CF174" s="1"/>
      <c r="CG174" s="1"/>
      <c r="CH174" s="1"/>
      <c r="CI174" s="1"/>
      <c r="CJ174" s="1"/>
      <c r="CK174" s="1"/>
      <c r="CL174" s="1"/>
      <c r="CM174" s="1"/>
      <c r="CN174" s="1"/>
    </row>
    <row r="175" spans="1:92" ht="15.75" customHeight="1">
      <c r="A175" s="1"/>
      <c r="B175" s="7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71"/>
      <c r="BQ175" s="1"/>
      <c r="BR175" s="1"/>
      <c r="BS175" s="233" t="s">
        <v>206</v>
      </c>
      <c r="BT175" s="234"/>
      <c r="BU175" s="234"/>
      <c r="BV175" s="234"/>
      <c r="BW175" s="234"/>
      <c r="BX175" s="234"/>
      <c r="BY175" s="234"/>
      <c r="BZ175" s="234"/>
      <c r="CA175" s="234"/>
      <c r="CB175" s="234"/>
      <c r="CC175" s="235"/>
      <c r="CD175" s="71"/>
      <c r="CE175" s="1"/>
      <c r="CF175" s="1"/>
      <c r="CG175" s="1"/>
      <c r="CH175" s="1"/>
      <c r="CI175" s="1"/>
      <c r="CJ175" s="1"/>
      <c r="CK175" s="1"/>
      <c r="CL175" s="1"/>
      <c r="CM175" s="1"/>
      <c r="CN175" s="1"/>
    </row>
    <row r="176" spans="1:92" ht="15.75" customHeight="1">
      <c r="A176" s="1"/>
      <c r="B176" s="7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7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71"/>
      <c r="CE176" s="1"/>
      <c r="CF176" s="1"/>
      <c r="CG176" s="1"/>
      <c r="CH176" s="1"/>
      <c r="CI176" s="1"/>
      <c r="CJ176" s="1"/>
      <c r="CK176" s="1"/>
      <c r="CL176" s="1"/>
      <c r="CM176" s="1"/>
      <c r="CN176" s="1"/>
    </row>
    <row r="177" spans="1:92" ht="15.75" customHeight="1">
      <c r="A177" s="1"/>
      <c r="B177" s="71"/>
      <c r="C177" s="204"/>
      <c r="D177" s="175"/>
      <c r="E177" s="175"/>
      <c r="F177" s="175"/>
      <c r="G177" s="175"/>
      <c r="H177" s="175"/>
      <c r="I177" s="175"/>
      <c r="J177" s="175"/>
      <c r="K177" s="175"/>
      <c r="L177" s="175"/>
      <c r="M177" s="175"/>
      <c r="N177" s="175"/>
      <c r="O177" s="175"/>
      <c r="P177" s="175"/>
      <c r="Q177" s="175"/>
      <c r="R177" s="175"/>
      <c r="S177" s="175"/>
      <c r="T177" s="175"/>
      <c r="U177" s="175"/>
      <c r="V177" s="175"/>
      <c r="W177" s="175"/>
      <c r="X177" s="175"/>
      <c r="Y177" s="175"/>
      <c r="Z177" s="175"/>
      <c r="AA177" s="175"/>
      <c r="AB177" s="175"/>
      <c r="AC177" s="175"/>
      <c r="AD177" s="175"/>
      <c r="AE177" s="175"/>
      <c r="AF177" s="175"/>
      <c r="AG177" s="175"/>
      <c r="AH177" s="175"/>
      <c r="AI177" s="175"/>
      <c r="AJ177" s="175"/>
      <c r="AK177" s="175"/>
      <c r="AL177" s="175"/>
      <c r="AM177" s="175"/>
      <c r="AN177" s="175"/>
      <c r="AO177" s="175"/>
      <c r="AP177" s="175"/>
      <c r="AQ177" s="175"/>
      <c r="AR177" s="175"/>
      <c r="AS177" s="175"/>
      <c r="AT177" s="175"/>
      <c r="AU177" s="175"/>
      <c r="AV177" s="175"/>
      <c r="AW177" s="175"/>
      <c r="AX177" s="175"/>
      <c r="AY177" s="175"/>
      <c r="AZ177" s="175"/>
      <c r="BA177" s="175"/>
      <c r="BB177" s="175"/>
      <c r="BC177" s="175"/>
      <c r="BD177" s="175"/>
      <c r="BE177" s="175"/>
      <c r="BF177" s="175"/>
      <c r="BG177" s="175"/>
      <c r="BH177" s="175"/>
      <c r="BI177" s="175"/>
      <c r="BJ177" s="175"/>
      <c r="BK177" s="175"/>
      <c r="BL177" s="175"/>
      <c r="BM177" s="175"/>
      <c r="BN177" s="175"/>
      <c r="BO177" s="175"/>
      <c r="BP177" s="175"/>
      <c r="BQ177" s="175"/>
      <c r="BR177" s="175"/>
      <c r="BS177" s="175"/>
      <c r="BT177" s="175"/>
      <c r="BU177" s="175"/>
      <c r="BV177" s="175"/>
      <c r="BW177" s="175"/>
      <c r="BX177" s="175"/>
      <c r="BY177" s="175"/>
      <c r="BZ177" s="175"/>
      <c r="CA177" s="175"/>
      <c r="CB177" s="175"/>
      <c r="CC177" s="175"/>
      <c r="CD177" s="71"/>
      <c r="CE177" s="1"/>
      <c r="CF177" s="1"/>
      <c r="CG177" s="1"/>
      <c r="CH177" s="1"/>
      <c r="CI177" s="1"/>
      <c r="CJ177" s="1"/>
      <c r="CK177" s="1"/>
      <c r="CL177" s="1"/>
      <c r="CM177" s="1"/>
      <c r="CN177" s="1"/>
    </row>
    <row r="178" spans="1:92" ht="15.75" customHeight="1">
      <c r="A178" s="1"/>
      <c r="B178" s="71"/>
      <c r="C178" s="175"/>
      <c r="D178" s="175"/>
      <c r="E178" s="175"/>
      <c r="F178" s="175"/>
      <c r="G178" s="175"/>
      <c r="H178" s="175"/>
      <c r="I178" s="175"/>
      <c r="J178" s="175"/>
      <c r="K178" s="175"/>
      <c r="L178" s="175"/>
      <c r="M178" s="175"/>
      <c r="N178" s="175"/>
      <c r="O178" s="175"/>
      <c r="P178" s="175"/>
      <c r="Q178" s="175"/>
      <c r="R178" s="175"/>
      <c r="S178" s="175"/>
      <c r="T178" s="175"/>
      <c r="U178" s="175"/>
      <c r="V178" s="175"/>
      <c r="W178" s="175"/>
      <c r="X178" s="175"/>
      <c r="Y178" s="175"/>
      <c r="Z178" s="175"/>
      <c r="AA178" s="175"/>
      <c r="AB178" s="175"/>
      <c r="AC178" s="175"/>
      <c r="AD178" s="175"/>
      <c r="AE178" s="175"/>
      <c r="AF178" s="175"/>
      <c r="AG178" s="175"/>
      <c r="AH178" s="175"/>
      <c r="AI178" s="175"/>
      <c r="AJ178" s="175"/>
      <c r="AK178" s="175"/>
      <c r="AL178" s="175"/>
      <c r="AM178" s="175"/>
      <c r="AN178" s="175"/>
      <c r="AO178" s="175"/>
      <c r="AP178" s="175"/>
      <c r="AQ178" s="175"/>
      <c r="AR178" s="175"/>
      <c r="AS178" s="175"/>
      <c r="AT178" s="175"/>
      <c r="AU178" s="175"/>
      <c r="AV178" s="175"/>
      <c r="AW178" s="175"/>
      <c r="AX178" s="175"/>
      <c r="AY178" s="175"/>
      <c r="AZ178" s="175"/>
      <c r="BA178" s="175"/>
      <c r="BB178" s="175"/>
      <c r="BC178" s="175"/>
      <c r="BD178" s="175"/>
      <c r="BE178" s="175"/>
      <c r="BF178" s="175"/>
      <c r="BG178" s="175"/>
      <c r="BH178" s="175"/>
      <c r="BI178" s="175"/>
      <c r="BJ178" s="175"/>
      <c r="BK178" s="175"/>
      <c r="BL178" s="175"/>
      <c r="BM178" s="175"/>
      <c r="BN178" s="175"/>
      <c r="BO178" s="175"/>
      <c r="BP178" s="175"/>
      <c r="BQ178" s="175"/>
      <c r="BR178" s="175"/>
      <c r="BS178" s="175"/>
      <c r="BT178" s="175"/>
      <c r="BU178" s="175"/>
      <c r="BV178" s="175"/>
      <c r="BW178" s="175"/>
      <c r="BX178" s="175"/>
      <c r="BY178" s="175"/>
      <c r="BZ178" s="175"/>
      <c r="CA178" s="175"/>
      <c r="CB178" s="175"/>
      <c r="CC178" s="175"/>
      <c r="CD178" s="71"/>
      <c r="CE178" s="1"/>
      <c r="CF178" s="1"/>
      <c r="CG178" s="1"/>
      <c r="CH178" s="1"/>
      <c r="CI178" s="1"/>
      <c r="CJ178" s="1"/>
      <c r="CK178" s="1"/>
      <c r="CL178" s="1"/>
      <c r="CM178" s="1"/>
      <c r="CN178" s="1"/>
    </row>
    <row r="179" spans="1:92" ht="15.75" customHeight="1">
      <c r="A179" s="1"/>
      <c r="B179" s="71"/>
      <c r="C179" s="175"/>
      <c r="D179" s="175"/>
      <c r="E179" s="175"/>
      <c r="F179" s="175"/>
      <c r="G179" s="175"/>
      <c r="H179" s="175"/>
      <c r="I179" s="175"/>
      <c r="J179" s="175"/>
      <c r="K179" s="175"/>
      <c r="L179" s="175"/>
      <c r="M179" s="175"/>
      <c r="N179" s="175"/>
      <c r="O179" s="175"/>
      <c r="P179" s="175"/>
      <c r="Q179" s="175"/>
      <c r="R179" s="175"/>
      <c r="S179" s="175"/>
      <c r="T179" s="175"/>
      <c r="U179" s="175"/>
      <c r="V179" s="175"/>
      <c r="W179" s="175"/>
      <c r="X179" s="175"/>
      <c r="Y179" s="175"/>
      <c r="Z179" s="175"/>
      <c r="AA179" s="175"/>
      <c r="AB179" s="175"/>
      <c r="AC179" s="175"/>
      <c r="AD179" s="175"/>
      <c r="AE179" s="175"/>
      <c r="AF179" s="175"/>
      <c r="AG179" s="175"/>
      <c r="AH179" s="175"/>
      <c r="AI179" s="175"/>
      <c r="AJ179" s="175"/>
      <c r="AK179" s="175"/>
      <c r="AL179" s="175"/>
      <c r="AM179" s="175"/>
      <c r="AN179" s="175"/>
      <c r="AO179" s="175"/>
      <c r="AP179" s="175"/>
      <c r="AQ179" s="175"/>
      <c r="AR179" s="175"/>
      <c r="AS179" s="175"/>
      <c r="AT179" s="175"/>
      <c r="AU179" s="175"/>
      <c r="AV179" s="175"/>
      <c r="AW179" s="175"/>
      <c r="AX179" s="175"/>
      <c r="AY179" s="175"/>
      <c r="AZ179" s="175"/>
      <c r="BA179" s="175"/>
      <c r="BB179" s="175"/>
      <c r="BC179" s="175"/>
      <c r="BD179" s="175"/>
      <c r="BE179" s="175"/>
      <c r="BF179" s="175"/>
      <c r="BG179" s="175"/>
      <c r="BH179" s="175"/>
      <c r="BI179" s="175"/>
      <c r="BJ179" s="175"/>
      <c r="BK179" s="175"/>
      <c r="BL179" s="175"/>
      <c r="BM179" s="175"/>
      <c r="BN179" s="175"/>
      <c r="BO179" s="175"/>
      <c r="BP179" s="175"/>
      <c r="BQ179" s="175"/>
      <c r="BR179" s="175"/>
      <c r="BS179" s="175"/>
      <c r="BT179" s="175"/>
      <c r="BU179" s="175"/>
      <c r="BV179" s="175"/>
      <c r="BW179" s="175"/>
      <c r="BX179" s="175"/>
      <c r="BY179" s="175"/>
      <c r="BZ179" s="175"/>
      <c r="CA179" s="175"/>
      <c r="CB179" s="175"/>
      <c r="CC179" s="175"/>
      <c r="CD179" s="71"/>
      <c r="CE179" s="1"/>
      <c r="CF179" s="1"/>
      <c r="CG179" s="1"/>
      <c r="CH179" s="1"/>
      <c r="CI179" s="1"/>
      <c r="CJ179" s="1"/>
      <c r="CK179" s="1"/>
      <c r="CL179" s="1"/>
      <c r="CM179" s="1"/>
      <c r="CN179" s="1"/>
    </row>
    <row r="180" spans="1:92" ht="15.75" customHeight="1">
      <c r="A180" s="1"/>
      <c r="B180" s="71"/>
      <c r="C180" s="175"/>
      <c r="D180" s="175"/>
      <c r="E180" s="175"/>
      <c r="F180" s="175"/>
      <c r="G180" s="175"/>
      <c r="H180" s="175"/>
      <c r="I180" s="175"/>
      <c r="J180" s="175"/>
      <c r="K180" s="175"/>
      <c r="L180" s="175"/>
      <c r="M180" s="175"/>
      <c r="N180" s="175"/>
      <c r="O180" s="175"/>
      <c r="P180" s="175"/>
      <c r="Q180" s="175"/>
      <c r="R180" s="175"/>
      <c r="S180" s="175"/>
      <c r="T180" s="175"/>
      <c r="U180" s="175"/>
      <c r="V180" s="175"/>
      <c r="W180" s="175"/>
      <c r="X180" s="175"/>
      <c r="Y180" s="175"/>
      <c r="Z180" s="175"/>
      <c r="AA180" s="175"/>
      <c r="AB180" s="175"/>
      <c r="AC180" s="175"/>
      <c r="AD180" s="175"/>
      <c r="AE180" s="175"/>
      <c r="AF180" s="175"/>
      <c r="AG180" s="175"/>
      <c r="AH180" s="175"/>
      <c r="AI180" s="175"/>
      <c r="AJ180" s="175"/>
      <c r="AK180" s="175"/>
      <c r="AL180" s="175"/>
      <c r="AM180" s="175"/>
      <c r="AN180" s="175"/>
      <c r="AO180" s="175"/>
      <c r="AP180" s="175"/>
      <c r="AQ180" s="175"/>
      <c r="AR180" s="175"/>
      <c r="AS180" s="175"/>
      <c r="AT180" s="175"/>
      <c r="AU180" s="175"/>
      <c r="AV180" s="175"/>
      <c r="AW180" s="175"/>
      <c r="AX180" s="175"/>
      <c r="AY180" s="175"/>
      <c r="AZ180" s="175"/>
      <c r="BA180" s="175"/>
      <c r="BB180" s="175"/>
      <c r="BC180" s="175"/>
      <c r="BD180" s="175"/>
      <c r="BE180" s="175"/>
      <c r="BF180" s="175"/>
      <c r="BG180" s="175"/>
      <c r="BH180" s="175"/>
      <c r="BI180" s="175"/>
      <c r="BJ180" s="175"/>
      <c r="BK180" s="175"/>
      <c r="BL180" s="175"/>
      <c r="BM180" s="175"/>
      <c r="BN180" s="175"/>
      <c r="BO180" s="175"/>
      <c r="BP180" s="175"/>
      <c r="BQ180" s="175"/>
      <c r="BR180" s="175"/>
      <c r="BS180" s="175"/>
      <c r="BT180" s="175"/>
      <c r="BU180" s="175"/>
      <c r="BV180" s="175"/>
      <c r="BW180" s="175"/>
      <c r="BX180" s="175"/>
      <c r="BY180" s="175"/>
      <c r="BZ180" s="175"/>
      <c r="CA180" s="175"/>
      <c r="CB180" s="175"/>
      <c r="CC180" s="175"/>
      <c r="CD180" s="71"/>
      <c r="CE180" s="1"/>
      <c r="CF180" s="1"/>
      <c r="CG180" s="1"/>
      <c r="CH180" s="1"/>
      <c r="CI180" s="1"/>
      <c r="CJ180" s="1"/>
      <c r="CK180" s="1"/>
      <c r="CL180" s="1"/>
      <c r="CM180" s="1"/>
      <c r="CN180" s="1"/>
    </row>
    <row r="181" spans="1:92" ht="15.75" customHeight="1">
      <c r="A181" s="1"/>
      <c r="B181" s="71"/>
      <c r="C181" s="175"/>
      <c r="D181" s="175"/>
      <c r="E181" s="175"/>
      <c r="F181" s="175"/>
      <c r="G181" s="175"/>
      <c r="H181" s="175"/>
      <c r="I181" s="175"/>
      <c r="J181" s="175"/>
      <c r="K181" s="175"/>
      <c r="L181" s="175"/>
      <c r="M181" s="175"/>
      <c r="N181" s="175"/>
      <c r="O181" s="175"/>
      <c r="P181" s="175"/>
      <c r="Q181" s="175"/>
      <c r="R181" s="175"/>
      <c r="S181" s="175"/>
      <c r="T181" s="175"/>
      <c r="U181" s="175"/>
      <c r="V181" s="175"/>
      <c r="W181" s="175"/>
      <c r="X181" s="175"/>
      <c r="Y181" s="175"/>
      <c r="Z181" s="175"/>
      <c r="AA181" s="175"/>
      <c r="AB181" s="175"/>
      <c r="AC181" s="175"/>
      <c r="AD181" s="175"/>
      <c r="AE181" s="175"/>
      <c r="AF181" s="175"/>
      <c r="AG181" s="175"/>
      <c r="AH181" s="175"/>
      <c r="AI181" s="175"/>
      <c r="AJ181" s="175"/>
      <c r="AK181" s="175"/>
      <c r="AL181" s="175"/>
      <c r="AM181" s="175"/>
      <c r="AN181" s="175"/>
      <c r="AO181" s="175"/>
      <c r="AP181" s="175"/>
      <c r="AQ181" s="175"/>
      <c r="AR181" s="175"/>
      <c r="AS181" s="175"/>
      <c r="AT181" s="175"/>
      <c r="AU181" s="175"/>
      <c r="AV181" s="175"/>
      <c r="AW181" s="175"/>
      <c r="AX181" s="175"/>
      <c r="AY181" s="175"/>
      <c r="AZ181" s="175"/>
      <c r="BA181" s="175"/>
      <c r="BB181" s="175"/>
      <c r="BC181" s="175"/>
      <c r="BD181" s="175"/>
      <c r="BE181" s="175"/>
      <c r="BF181" s="175"/>
      <c r="BG181" s="175"/>
      <c r="BH181" s="175"/>
      <c r="BI181" s="175"/>
      <c r="BJ181" s="175"/>
      <c r="BK181" s="175"/>
      <c r="BL181" s="175"/>
      <c r="BM181" s="175"/>
      <c r="BN181" s="175"/>
      <c r="BO181" s="175"/>
      <c r="BP181" s="175"/>
      <c r="BQ181" s="175"/>
      <c r="BR181" s="175"/>
      <c r="BS181" s="175"/>
      <c r="BT181" s="175"/>
      <c r="BU181" s="175"/>
      <c r="BV181" s="175"/>
      <c r="BW181" s="175"/>
      <c r="BX181" s="175"/>
      <c r="BY181" s="175"/>
      <c r="BZ181" s="175"/>
      <c r="CA181" s="175"/>
      <c r="CB181" s="175"/>
      <c r="CC181" s="175"/>
      <c r="CD181" s="71"/>
      <c r="CE181" s="1"/>
      <c r="CF181" s="1"/>
      <c r="CG181" s="1"/>
      <c r="CH181" s="1"/>
      <c r="CI181" s="1"/>
      <c r="CJ181" s="1"/>
      <c r="CK181" s="1"/>
      <c r="CL181" s="1"/>
      <c r="CM181" s="1"/>
      <c r="CN181" s="1"/>
    </row>
    <row r="182" spans="1:92" ht="15.75" customHeight="1">
      <c r="A182" s="1"/>
      <c r="B182" s="71"/>
      <c r="C182" s="175"/>
      <c r="D182" s="175"/>
      <c r="E182" s="175"/>
      <c r="F182" s="175"/>
      <c r="G182" s="175"/>
      <c r="H182" s="175"/>
      <c r="I182" s="175"/>
      <c r="J182" s="175"/>
      <c r="K182" s="175"/>
      <c r="L182" s="175"/>
      <c r="M182" s="175"/>
      <c r="N182" s="175"/>
      <c r="O182" s="175"/>
      <c r="P182" s="175"/>
      <c r="Q182" s="175"/>
      <c r="R182" s="175"/>
      <c r="S182" s="175"/>
      <c r="T182" s="175"/>
      <c r="U182" s="175"/>
      <c r="V182" s="175"/>
      <c r="W182" s="175"/>
      <c r="X182" s="175"/>
      <c r="Y182" s="175"/>
      <c r="Z182" s="175"/>
      <c r="AA182" s="175"/>
      <c r="AB182" s="175"/>
      <c r="AC182" s="175"/>
      <c r="AD182" s="175"/>
      <c r="AE182" s="175"/>
      <c r="AF182" s="175"/>
      <c r="AG182" s="175"/>
      <c r="AH182" s="175"/>
      <c r="AI182" s="175"/>
      <c r="AJ182" s="175"/>
      <c r="AK182" s="175"/>
      <c r="AL182" s="175"/>
      <c r="AM182" s="175"/>
      <c r="AN182" s="175"/>
      <c r="AO182" s="175"/>
      <c r="AP182" s="175"/>
      <c r="AQ182" s="175"/>
      <c r="AR182" s="175"/>
      <c r="AS182" s="175"/>
      <c r="AT182" s="175"/>
      <c r="AU182" s="175"/>
      <c r="AV182" s="175"/>
      <c r="AW182" s="175"/>
      <c r="AX182" s="175"/>
      <c r="AY182" s="175"/>
      <c r="AZ182" s="175"/>
      <c r="BA182" s="175"/>
      <c r="BB182" s="175"/>
      <c r="BC182" s="175"/>
      <c r="BD182" s="175"/>
      <c r="BE182" s="175"/>
      <c r="BF182" s="175"/>
      <c r="BG182" s="175"/>
      <c r="BH182" s="175"/>
      <c r="BI182" s="175"/>
      <c r="BJ182" s="175"/>
      <c r="BK182" s="175"/>
      <c r="BL182" s="175"/>
      <c r="BM182" s="175"/>
      <c r="BN182" s="175"/>
      <c r="BO182" s="175"/>
      <c r="BP182" s="175"/>
      <c r="BQ182" s="175"/>
      <c r="BR182" s="175"/>
      <c r="BS182" s="175"/>
      <c r="BT182" s="175"/>
      <c r="BU182" s="175"/>
      <c r="BV182" s="175"/>
      <c r="BW182" s="175"/>
      <c r="BX182" s="175"/>
      <c r="BY182" s="175"/>
      <c r="BZ182" s="175"/>
      <c r="CA182" s="175"/>
      <c r="CB182" s="175"/>
      <c r="CC182" s="175"/>
      <c r="CD182" s="71"/>
      <c r="CE182" s="1"/>
      <c r="CF182" s="1"/>
      <c r="CG182" s="1"/>
      <c r="CH182" s="1"/>
      <c r="CI182" s="1"/>
      <c r="CJ182" s="1"/>
      <c r="CK182" s="1"/>
      <c r="CL182" s="1"/>
      <c r="CM182" s="1"/>
      <c r="CN182" s="1"/>
    </row>
    <row r="183" spans="1:92" ht="15.75" customHeight="1">
      <c r="A183" s="1"/>
      <c r="B183" s="71"/>
      <c r="C183" s="175"/>
      <c r="D183" s="175"/>
      <c r="E183" s="175"/>
      <c r="F183" s="175"/>
      <c r="G183" s="175"/>
      <c r="H183" s="175"/>
      <c r="I183" s="175"/>
      <c r="J183" s="175"/>
      <c r="K183" s="175"/>
      <c r="L183" s="175"/>
      <c r="M183" s="175"/>
      <c r="N183" s="175"/>
      <c r="O183" s="175"/>
      <c r="P183" s="175"/>
      <c r="Q183" s="175"/>
      <c r="R183" s="175"/>
      <c r="S183" s="175"/>
      <c r="T183" s="175"/>
      <c r="U183" s="175"/>
      <c r="V183" s="175"/>
      <c r="W183" s="175"/>
      <c r="X183" s="175"/>
      <c r="Y183" s="175"/>
      <c r="Z183" s="175"/>
      <c r="AA183" s="175"/>
      <c r="AB183" s="175"/>
      <c r="AC183" s="175"/>
      <c r="AD183" s="175"/>
      <c r="AE183" s="175"/>
      <c r="AF183" s="175"/>
      <c r="AG183" s="175"/>
      <c r="AH183" s="175"/>
      <c r="AI183" s="175"/>
      <c r="AJ183" s="175"/>
      <c r="AK183" s="175"/>
      <c r="AL183" s="175"/>
      <c r="AM183" s="175"/>
      <c r="AN183" s="175"/>
      <c r="AO183" s="175"/>
      <c r="AP183" s="175"/>
      <c r="AQ183" s="175"/>
      <c r="AR183" s="175"/>
      <c r="AS183" s="175"/>
      <c r="AT183" s="175"/>
      <c r="AU183" s="175"/>
      <c r="AV183" s="175"/>
      <c r="AW183" s="175"/>
      <c r="AX183" s="175"/>
      <c r="AY183" s="175"/>
      <c r="AZ183" s="175"/>
      <c r="BA183" s="175"/>
      <c r="BB183" s="175"/>
      <c r="BC183" s="175"/>
      <c r="BD183" s="175"/>
      <c r="BE183" s="175"/>
      <c r="BF183" s="175"/>
      <c r="BG183" s="175"/>
      <c r="BH183" s="175"/>
      <c r="BI183" s="175"/>
      <c r="BJ183" s="175"/>
      <c r="BK183" s="175"/>
      <c r="BL183" s="175"/>
      <c r="BM183" s="175"/>
      <c r="BN183" s="175"/>
      <c r="BO183" s="175"/>
      <c r="BP183" s="175"/>
      <c r="BQ183" s="175"/>
      <c r="BR183" s="175"/>
      <c r="BS183" s="175"/>
      <c r="BT183" s="175"/>
      <c r="BU183" s="175"/>
      <c r="BV183" s="175"/>
      <c r="BW183" s="175"/>
      <c r="BX183" s="175"/>
      <c r="BY183" s="175"/>
      <c r="BZ183" s="175"/>
      <c r="CA183" s="175"/>
      <c r="CB183" s="175"/>
      <c r="CC183" s="175"/>
      <c r="CD183" s="71"/>
      <c r="CE183" s="1"/>
      <c r="CF183" s="1"/>
      <c r="CG183" s="1"/>
      <c r="CH183" s="1"/>
      <c r="CI183" s="1"/>
      <c r="CJ183" s="1"/>
      <c r="CK183" s="1"/>
      <c r="CL183" s="1"/>
      <c r="CM183" s="1"/>
      <c r="CN183" s="1"/>
    </row>
    <row r="184" spans="1:92" ht="15.75" customHeight="1">
      <c r="A184" s="1"/>
      <c r="B184" s="71"/>
      <c r="C184" s="175"/>
      <c r="D184" s="175"/>
      <c r="E184" s="175"/>
      <c r="F184" s="175"/>
      <c r="G184" s="175"/>
      <c r="H184" s="175"/>
      <c r="I184" s="175"/>
      <c r="J184" s="175"/>
      <c r="K184" s="175"/>
      <c r="L184" s="175"/>
      <c r="M184" s="175"/>
      <c r="N184" s="175"/>
      <c r="O184" s="175"/>
      <c r="P184" s="175"/>
      <c r="Q184" s="175"/>
      <c r="R184" s="175"/>
      <c r="S184" s="175"/>
      <c r="T184" s="175"/>
      <c r="U184" s="175"/>
      <c r="V184" s="175"/>
      <c r="W184" s="175"/>
      <c r="X184" s="175"/>
      <c r="Y184" s="175"/>
      <c r="Z184" s="175"/>
      <c r="AA184" s="175"/>
      <c r="AB184" s="175"/>
      <c r="AC184" s="175"/>
      <c r="AD184" s="175"/>
      <c r="AE184" s="175"/>
      <c r="AF184" s="175"/>
      <c r="AG184" s="175"/>
      <c r="AH184" s="175"/>
      <c r="AI184" s="175"/>
      <c r="AJ184" s="175"/>
      <c r="AK184" s="175"/>
      <c r="AL184" s="175"/>
      <c r="AM184" s="175"/>
      <c r="AN184" s="175"/>
      <c r="AO184" s="175"/>
      <c r="AP184" s="175"/>
      <c r="AQ184" s="175"/>
      <c r="AR184" s="175"/>
      <c r="AS184" s="175"/>
      <c r="AT184" s="175"/>
      <c r="AU184" s="175"/>
      <c r="AV184" s="175"/>
      <c r="AW184" s="175"/>
      <c r="AX184" s="175"/>
      <c r="AY184" s="175"/>
      <c r="AZ184" s="175"/>
      <c r="BA184" s="175"/>
      <c r="BB184" s="175"/>
      <c r="BC184" s="175"/>
      <c r="BD184" s="175"/>
      <c r="BE184" s="175"/>
      <c r="BF184" s="175"/>
      <c r="BG184" s="175"/>
      <c r="BH184" s="175"/>
      <c r="BI184" s="175"/>
      <c r="BJ184" s="175"/>
      <c r="BK184" s="175"/>
      <c r="BL184" s="175"/>
      <c r="BM184" s="175"/>
      <c r="BN184" s="175"/>
      <c r="BO184" s="175"/>
      <c r="BP184" s="175"/>
      <c r="BQ184" s="175"/>
      <c r="BR184" s="175"/>
      <c r="BS184" s="175"/>
      <c r="BT184" s="175"/>
      <c r="BU184" s="175"/>
      <c r="BV184" s="175"/>
      <c r="BW184" s="175"/>
      <c r="BX184" s="175"/>
      <c r="BY184" s="175"/>
      <c r="BZ184" s="175"/>
      <c r="CA184" s="175"/>
      <c r="CB184" s="175"/>
      <c r="CC184" s="175"/>
      <c r="CD184" s="71"/>
      <c r="CE184" s="1"/>
      <c r="CF184" s="1"/>
      <c r="CG184" s="1"/>
      <c r="CH184" s="1"/>
      <c r="CI184" s="1"/>
      <c r="CJ184" s="1"/>
      <c r="CK184" s="1"/>
      <c r="CL184" s="1"/>
      <c r="CM184" s="1"/>
      <c r="CN184" s="1"/>
    </row>
    <row r="185" spans="1:92" ht="15.75" customHeight="1">
      <c r="A185" s="1"/>
      <c r="B185" s="71"/>
      <c r="C185" s="175"/>
      <c r="D185" s="175"/>
      <c r="E185" s="175"/>
      <c r="F185" s="175"/>
      <c r="G185" s="175"/>
      <c r="H185" s="175"/>
      <c r="I185" s="175"/>
      <c r="J185" s="175"/>
      <c r="K185" s="175"/>
      <c r="L185" s="175"/>
      <c r="M185" s="175"/>
      <c r="N185" s="175"/>
      <c r="O185" s="175"/>
      <c r="P185" s="175"/>
      <c r="Q185" s="175"/>
      <c r="R185" s="175"/>
      <c r="S185" s="175"/>
      <c r="T185" s="175"/>
      <c r="U185" s="175"/>
      <c r="V185" s="175"/>
      <c r="W185" s="175"/>
      <c r="X185" s="175"/>
      <c r="Y185" s="175"/>
      <c r="Z185" s="175"/>
      <c r="AA185" s="175"/>
      <c r="AB185" s="175"/>
      <c r="AC185" s="175"/>
      <c r="AD185" s="175"/>
      <c r="AE185" s="175"/>
      <c r="AF185" s="175"/>
      <c r="AG185" s="175"/>
      <c r="AH185" s="175"/>
      <c r="AI185" s="175"/>
      <c r="AJ185" s="175"/>
      <c r="AK185" s="175"/>
      <c r="AL185" s="175"/>
      <c r="AM185" s="175"/>
      <c r="AN185" s="175"/>
      <c r="AO185" s="175"/>
      <c r="AP185" s="175"/>
      <c r="AQ185" s="175"/>
      <c r="AR185" s="175"/>
      <c r="AS185" s="175"/>
      <c r="AT185" s="175"/>
      <c r="AU185" s="175"/>
      <c r="AV185" s="175"/>
      <c r="AW185" s="175"/>
      <c r="AX185" s="175"/>
      <c r="AY185" s="175"/>
      <c r="AZ185" s="175"/>
      <c r="BA185" s="175"/>
      <c r="BB185" s="175"/>
      <c r="BC185" s="175"/>
      <c r="BD185" s="175"/>
      <c r="BE185" s="175"/>
      <c r="BF185" s="175"/>
      <c r="BG185" s="175"/>
      <c r="BH185" s="175"/>
      <c r="BI185" s="175"/>
      <c r="BJ185" s="175"/>
      <c r="BK185" s="175"/>
      <c r="BL185" s="175"/>
      <c r="BM185" s="175"/>
      <c r="BN185" s="175"/>
      <c r="BO185" s="175"/>
      <c r="BP185" s="175"/>
      <c r="BQ185" s="175"/>
      <c r="BR185" s="175"/>
      <c r="BS185" s="175"/>
      <c r="BT185" s="175"/>
      <c r="BU185" s="175"/>
      <c r="BV185" s="175"/>
      <c r="BW185" s="175"/>
      <c r="BX185" s="175"/>
      <c r="BY185" s="175"/>
      <c r="BZ185" s="175"/>
      <c r="CA185" s="175"/>
      <c r="CB185" s="175"/>
      <c r="CC185" s="175"/>
      <c r="CD185" s="71"/>
      <c r="CE185" s="1"/>
      <c r="CF185" s="1"/>
      <c r="CG185" s="1"/>
      <c r="CH185" s="1"/>
      <c r="CI185" s="1"/>
      <c r="CJ185" s="1"/>
      <c r="CK185" s="1"/>
      <c r="CL185" s="1"/>
      <c r="CM185" s="1"/>
      <c r="CN185" s="1"/>
    </row>
    <row r="186" spans="1:92" ht="15.75" customHeight="1">
      <c r="A186" s="1"/>
      <c r="B186" s="71"/>
      <c r="C186" s="175"/>
      <c r="D186" s="175"/>
      <c r="E186" s="175"/>
      <c r="F186" s="175"/>
      <c r="G186" s="175"/>
      <c r="H186" s="175"/>
      <c r="I186" s="175"/>
      <c r="J186" s="175"/>
      <c r="K186" s="175"/>
      <c r="L186" s="175"/>
      <c r="M186" s="175"/>
      <c r="N186" s="175"/>
      <c r="O186" s="175"/>
      <c r="P186" s="175"/>
      <c r="Q186" s="175"/>
      <c r="R186" s="175"/>
      <c r="S186" s="175"/>
      <c r="T186" s="175"/>
      <c r="U186" s="175"/>
      <c r="V186" s="175"/>
      <c r="W186" s="175"/>
      <c r="X186" s="175"/>
      <c r="Y186" s="175"/>
      <c r="Z186" s="175"/>
      <c r="AA186" s="175"/>
      <c r="AB186" s="175"/>
      <c r="AC186" s="175"/>
      <c r="AD186" s="175"/>
      <c r="AE186" s="175"/>
      <c r="AF186" s="175"/>
      <c r="AG186" s="175"/>
      <c r="AH186" s="175"/>
      <c r="AI186" s="175"/>
      <c r="AJ186" s="175"/>
      <c r="AK186" s="175"/>
      <c r="AL186" s="175"/>
      <c r="AM186" s="175"/>
      <c r="AN186" s="175"/>
      <c r="AO186" s="175"/>
      <c r="AP186" s="175"/>
      <c r="AQ186" s="175"/>
      <c r="AR186" s="175"/>
      <c r="AS186" s="175"/>
      <c r="AT186" s="175"/>
      <c r="AU186" s="175"/>
      <c r="AV186" s="175"/>
      <c r="AW186" s="175"/>
      <c r="AX186" s="175"/>
      <c r="AY186" s="175"/>
      <c r="AZ186" s="175"/>
      <c r="BA186" s="175"/>
      <c r="BB186" s="175"/>
      <c r="BC186" s="175"/>
      <c r="BD186" s="175"/>
      <c r="BE186" s="175"/>
      <c r="BF186" s="175"/>
      <c r="BG186" s="175"/>
      <c r="BH186" s="175"/>
      <c r="BI186" s="175"/>
      <c r="BJ186" s="175"/>
      <c r="BK186" s="175"/>
      <c r="BL186" s="175"/>
      <c r="BM186" s="175"/>
      <c r="BN186" s="175"/>
      <c r="BO186" s="175"/>
      <c r="BP186" s="175"/>
      <c r="BQ186" s="175"/>
      <c r="BR186" s="175"/>
      <c r="BS186" s="175"/>
      <c r="BT186" s="175"/>
      <c r="BU186" s="175"/>
      <c r="BV186" s="175"/>
      <c r="BW186" s="175"/>
      <c r="BX186" s="175"/>
      <c r="BY186" s="175"/>
      <c r="BZ186" s="175"/>
      <c r="CA186" s="175"/>
      <c r="CB186" s="175"/>
      <c r="CC186" s="175"/>
      <c r="CD186" s="71"/>
      <c r="CE186" s="1"/>
      <c r="CF186" s="1"/>
      <c r="CG186" s="1"/>
      <c r="CH186" s="1"/>
      <c r="CI186" s="1"/>
      <c r="CJ186" s="1"/>
      <c r="CK186" s="1"/>
      <c r="CL186" s="1"/>
      <c r="CM186" s="1"/>
      <c r="CN186" s="1"/>
    </row>
    <row r="187" spans="1:92" ht="15.75" customHeight="1">
      <c r="A187" s="1"/>
      <c r="B187" s="71"/>
      <c r="C187" s="175"/>
      <c r="D187" s="175"/>
      <c r="E187" s="175"/>
      <c r="F187" s="175"/>
      <c r="G187" s="175"/>
      <c r="H187" s="175"/>
      <c r="I187" s="175"/>
      <c r="J187" s="175"/>
      <c r="K187" s="175"/>
      <c r="L187" s="175"/>
      <c r="M187" s="175"/>
      <c r="N187" s="175"/>
      <c r="O187" s="175"/>
      <c r="P187" s="175"/>
      <c r="Q187" s="175"/>
      <c r="R187" s="175"/>
      <c r="S187" s="175"/>
      <c r="T187" s="175"/>
      <c r="U187" s="175"/>
      <c r="V187" s="175"/>
      <c r="W187" s="175"/>
      <c r="X187" s="175"/>
      <c r="Y187" s="175"/>
      <c r="Z187" s="175"/>
      <c r="AA187" s="175"/>
      <c r="AB187" s="175"/>
      <c r="AC187" s="175"/>
      <c r="AD187" s="175"/>
      <c r="AE187" s="175"/>
      <c r="AF187" s="175"/>
      <c r="AG187" s="175"/>
      <c r="AH187" s="175"/>
      <c r="AI187" s="175"/>
      <c r="AJ187" s="175"/>
      <c r="AK187" s="175"/>
      <c r="AL187" s="175"/>
      <c r="AM187" s="175"/>
      <c r="AN187" s="175"/>
      <c r="AO187" s="175"/>
      <c r="AP187" s="175"/>
      <c r="AQ187" s="175"/>
      <c r="AR187" s="175"/>
      <c r="AS187" s="175"/>
      <c r="AT187" s="175"/>
      <c r="AU187" s="175"/>
      <c r="AV187" s="175"/>
      <c r="AW187" s="175"/>
      <c r="AX187" s="175"/>
      <c r="AY187" s="175"/>
      <c r="AZ187" s="175"/>
      <c r="BA187" s="175"/>
      <c r="BB187" s="175"/>
      <c r="BC187" s="175"/>
      <c r="BD187" s="175"/>
      <c r="BE187" s="175"/>
      <c r="BF187" s="175"/>
      <c r="BG187" s="175"/>
      <c r="BH187" s="175"/>
      <c r="BI187" s="175"/>
      <c r="BJ187" s="175"/>
      <c r="BK187" s="175"/>
      <c r="BL187" s="175"/>
      <c r="BM187" s="175"/>
      <c r="BN187" s="175"/>
      <c r="BO187" s="175"/>
      <c r="BP187" s="175"/>
      <c r="BQ187" s="175"/>
      <c r="BR187" s="175"/>
      <c r="BS187" s="175"/>
      <c r="BT187" s="175"/>
      <c r="BU187" s="175"/>
      <c r="BV187" s="175"/>
      <c r="BW187" s="175"/>
      <c r="BX187" s="175"/>
      <c r="BY187" s="175"/>
      <c r="BZ187" s="175"/>
      <c r="CA187" s="175"/>
      <c r="CB187" s="175"/>
      <c r="CC187" s="175"/>
      <c r="CD187" s="71"/>
      <c r="CE187" s="1"/>
      <c r="CF187" s="1"/>
      <c r="CG187" s="1"/>
      <c r="CH187" s="1"/>
      <c r="CI187" s="1"/>
      <c r="CJ187" s="1"/>
      <c r="CK187" s="1"/>
      <c r="CL187" s="1"/>
      <c r="CM187" s="1"/>
      <c r="CN187" s="1"/>
    </row>
    <row r="188" spans="1:92" ht="15.75" customHeight="1">
      <c r="A188" s="1"/>
      <c r="B188" s="71"/>
      <c r="C188" s="175"/>
      <c r="D188" s="175"/>
      <c r="E188" s="175"/>
      <c r="F188" s="175"/>
      <c r="G188" s="175"/>
      <c r="H188" s="175"/>
      <c r="I188" s="175"/>
      <c r="J188" s="175"/>
      <c r="K188" s="175"/>
      <c r="L188" s="175"/>
      <c r="M188" s="175"/>
      <c r="N188" s="175"/>
      <c r="O188" s="175"/>
      <c r="P188" s="175"/>
      <c r="Q188" s="175"/>
      <c r="R188" s="175"/>
      <c r="S188" s="175"/>
      <c r="T188" s="175"/>
      <c r="U188" s="175"/>
      <c r="V188" s="175"/>
      <c r="W188" s="175"/>
      <c r="X188" s="175"/>
      <c r="Y188" s="175"/>
      <c r="Z188" s="175"/>
      <c r="AA188" s="175"/>
      <c r="AB188" s="175"/>
      <c r="AC188" s="175"/>
      <c r="AD188" s="175"/>
      <c r="AE188" s="175"/>
      <c r="AF188" s="175"/>
      <c r="AG188" s="175"/>
      <c r="AH188" s="175"/>
      <c r="AI188" s="175"/>
      <c r="AJ188" s="175"/>
      <c r="AK188" s="175"/>
      <c r="AL188" s="175"/>
      <c r="AM188" s="175"/>
      <c r="AN188" s="175"/>
      <c r="AO188" s="175"/>
      <c r="AP188" s="175"/>
      <c r="AQ188" s="175"/>
      <c r="AR188" s="175"/>
      <c r="AS188" s="175"/>
      <c r="AT188" s="175"/>
      <c r="AU188" s="175"/>
      <c r="AV188" s="175"/>
      <c r="AW188" s="175"/>
      <c r="AX188" s="175"/>
      <c r="AY188" s="175"/>
      <c r="AZ188" s="175"/>
      <c r="BA188" s="175"/>
      <c r="BB188" s="175"/>
      <c r="BC188" s="175"/>
      <c r="BD188" s="175"/>
      <c r="BE188" s="175"/>
      <c r="BF188" s="175"/>
      <c r="BG188" s="175"/>
      <c r="BH188" s="175"/>
      <c r="BI188" s="175"/>
      <c r="BJ188" s="175"/>
      <c r="BK188" s="175"/>
      <c r="BL188" s="175"/>
      <c r="BM188" s="175"/>
      <c r="BN188" s="175"/>
      <c r="BO188" s="175"/>
      <c r="BP188" s="175"/>
      <c r="BQ188" s="175"/>
      <c r="BR188" s="175"/>
      <c r="BS188" s="175"/>
      <c r="BT188" s="175"/>
      <c r="BU188" s="175"/>
      <c r="BV188" s="175"/>
      <c r="BW188" s="175"/>
      <c r="BX188" s="175"/>
      <c r="BY188" s="175"/>
      <c r="BZ188" s="175"/>
      <c r="CA188" s="175"/>
      <c r="CB188" s="175"/>
      <c r="CC188" s="175"/>
      <c r="CD188" s="71"/>
      <c r="CE188" s="1"/>
      <c r="CF188" s="1"/>
      <c r="CG188" s="1"/>
      <c r="CH188" s="1"/>
      <c r="CI188" s="1"/>
      <c r="CJ188" s="1"/>
      <c r="CK188" s="1"/>
      <c r="CL188" s="1"/>
      <c r="CM188" s="1"/>
      <c r="CN188" s="1"/>
    </row>
    <row r="189" spans="1:92" ht="15.75" customHeight="1">
      <c r="A189" s="1"/>
      <c r="B189" s="71"/>
      <c r="C189" s="175"/>
      <c r="D189" s="175"/>
      <c r="E189" s="175"/>
      <c r="F189" s="175"/>
      <c r="G189" s="175"/>
      <c r="H189" s="175"/>
      <c r="I189" s="175"/>
      <c r="J189" s="175"/>
      <c r="K189" s="175"/>
      <c r="L189" s="175"/>
      <c r="M189" s="175"/>
      <c r="N189" s="175"/>
      <c r="O189" s="175"/>
      <c r="P189" s="175"/>
      <c r="Q189" s="175"/>
      <c r="R189" s="175"/>
      <c r="S189" s="175"/>
      <c r="T189" s="175"/>
      <c r="U189" s="175"/>
      <c r="V189" s="175"/>
      <c r="W189" s="175"/>
      <c r="X189" s="175"/>
      <c r="Y189" s="175"/>
      <c r="Z189" s="175"/>
      <c r="AA189" s="175"/>
      <c r="AB189" s="175"/>
      <c r="AC189" s="175"/>
      <c r="AD189" s="175"/>
      <c r="AE189" s="175"/>
      <c r="AF189" s="175"/>
      <c r="AG189" s="175"/>
      <c r="AH189" s="175"/>
      <c r="AI189" s="175"/>
      <c r="AJ189" s="175"/>
      <c r="AK189" s="175"/>
      <c r="AL189" s="175"/>
      <c r="AM189" s="175"/>
      <c r="AN189" s="175"/>
      <c r="AO189" s="175"/>
      <c r="AP189" s="175"/>
      <c r="AQ189" s="175"/>
      <c r="AR189" s="175"/>
      <c r="AS189" s="175"/>
      <c r="AT189" s="175"/>
      <c r="AU189" s="175"/>
      <c r="AV189" s="175"/>
      <c r="AW189" s="175"/>
      <c r="AX189" s="175"/>
      <c r="AY189" s="175"/>
      <c r="AZ189" s="175"/>
      <c r="BA189" s="175"/>
      <c r="BB189" s="175"/>
      <c r="BC189" s="175"/>
      <c r="BD189" s="175"/>
      <c r="BE189" s="175"/>
      <c r="BF189" s="175"/>
      <c r="BG189" s="175"/>
      <c r="BH189" s="175"/>
      <c r="BI189" s="175"/>
      <c r="BJ189" s="175"/>
      <c r="BK189" s="175"/>
      <c r="BL189" s="175"/>
      <c r="BM189" s="175"/>
      <c r="BN189" s="175"/>
      <c r="BO189" s="175"/>
      <c r="BP189" s="175"/>
      <c r="BQ189" s="175"/>
      <c r="BR189" s="175"/>
      <c r="BS189" s="175"/>
      <c r="BT189" s="175"/>
      <c r="BU189" s="175"/>
      <c r="BV189" s="175"/>
      <c r="BW189" s="175"/>
      <c r="BX189" s="175"/>
      <c r="BY189" s="175"/>
      <c r="BZ189" s="175"/>
      <c r="CA189" s="175"/>
      <c r="CB189" s="175"/>
      <c r="CC189" s="175"/>
      <c r="CD189" s="71"/>
      <c r="CE189" s="1"/>
      <c r="CF189" s="1"/>
      <c r="CG189" s="1"/>
      <c r="CH189" s="1"/>
      <c r="CI189" s="1"/>
      <c r="CJ189" s="1"/>
      <c r="CK189" s="1"/>
      <c r="CL189" s="1"/>
      <c r="CM189" s="1"/>
      <c r="CN189" s="1"/>
    </row>
    <row r="190" spans="1:92" ht="15.75" customHeight="1">
      <c r="A190" s="1"/>
      <c r="B190" s="71"/>
      <c r="C190" s="175"/>
      <c r="D190" s="175"/>
      <c r="E190" s="175"/>
      <c r="F190" s="175"/>
      <c r="G190" s="175"/>
      <c r="H190" s="175"/>
      <c r="I190" s="175"/>
      <c r="J190" s="175"/>
      <c r="K190" s="175"/>
      <c r="L190" s="175"/>
      <c r="M190" s="175"/>
      <c r="N190" s="175"/>
      <c r="O190" s="175"/>
      <c r="P190" s="175"/>
      <c r="Q190" s="175"/>
      <c r="R190" s="175"/>
      <c r="S190" s="175"/>
      <c r="T190" s="175"/>
      <c r="U190" s="175"/>
      <c r="V190" s="175"/>
      <c r="W190" s="175"/>
      <c r="X190" s="175"/>
      <c r="Y190" s="175"/>
      <c r="Z190" s="175"/>
      <c r="AA190" s="175"/>
      <c r="AB190" s="175"/>
      <c r="AC190" s="175"/>
      <c r="AD190" s="175"/>
      <c r="AE190" s="175"/>
      <c r="AF190" s="175"/>
      <c r="AG190" s="175"/>
      <c r="AH190" s="175"/>
      <c r="AI190" s="175"/>
      <c r="AJ190" s="175"/>
      <c r="AK190" s="175"/>
      <c r="AL190" s="175"/>
      <c r="AM190" s="175"/>
      <c r="AN190" s="175"/>
      <c r="AO190" s="175"/>
      <c r="AP190" s="175"/>
      <c r="AQ190" s="175"/>
      <c r="AR190" s="175"/>
      <c r="AS190" s="175"/>
      <c r="AT190" s="175"/>
      <c r="AU190" s="175"/>
      <c r="AV190" s="175"/>
      <c r="AW190" s="175"/>
      <c r="AX190" s="175"/>
      <c r="AY190" s="175"/>
      <c r="AZ190" s="175"/>
      <c r="BA190" s="175"/>
      <c r="BB190" s="175"/>
      <c r="BC190" s="175"/>
      <c r="BD190" s="175"/>
      <c r="BE190" s="175"/>
      <c r="BF190" s="175"/>
      <c r="BG190" s="175"/>
      <c r="BH190" s="175"/>
      <c r="BI190" s="175"/>
      <c r="BJ190" s="175"/>
      <c r="BK190" s="175"/>
      <c r="BL190" s="175"/>
      <c r="BM190" s="175"/>
      <c r="BN190" s="175"/>
      <c r="BO190" s="175"/>
      <c r="BP190" s="175"/>
      <c r="BQ190" s="175"/>
      <c r="BR190" s="175"/>
      <c r="BS190" s="175"/>
      <c r="BT190" s="175"/>
      <c r="BU190" s="175"/>
      <c r="BV190" s="175"/>
      <c r="BW190" s="175"/>
      <c r="BX190" s="175"/>
      <c r="BY190" s="175"/>
      <c r="BZ190" s="175"/>
      <c r="CA190" s="175"/>
      <c r="CB190" s="175"/>
      <c r="CC190" s="175"/>
      <c r="CD190" s="71"/>
      <c r="CE190" s="1"/>
      <c r="CF190" s="1"/>
      <c r="CG190" s="1"/>
      <c r="CH190" s="1"/>
      <c r="CI190" s="1"/>
      <c r="CJ190" s="1"/>
      <c r="CK190" s="1"/>
      <c r="CL190" s="1"/>
      <c r="CM190" s="1"/>
      <c r="CN190" s="1"/>
    </row>
    <row r="191" spans="1:92" ht="15.75" customHeight="1">
      <c r="A191" s="1"/>
      <c r="B191" s="71"/>
      <c r="C191" s="175"/>
      <c r="D191" s="175"/>
      <c r="E191" s="175"/>
      <c r="F191" s="175"/>
      <c r="G191" s="175"/>
      <c r="H191" s="175"/>
      <c r="I191" s="175"/>
      <c r="J191" s="175"/>
      <c r="K191" s="175"/>
      <c r="L191" s="175"/>
      <c r="M191" s="175"/>
      <c r="N191" s="175"/>
      <c r="O191" s="175"/>
      <c r="P191" s="175"/>
      <c r="Q191" s="175"/>
      <c r="R191" s="175"/>
      <c r="S191" s="175"/>
      <c r="T191" s="175"/>
      <c r="U191" s="175"/>
      <c r="V191" s="175"/>
      <c r="W191" s="175"/>
      <c r="X191" s="175"/>
      <c r="Y191" s="175"/>
      <c r="Z191" s="175"/>
      <c r="AA191" s="175"/>
      <c r="AB191" s="175"/>
      <c r="AC191" s="175"/>
      <c r="AD191" s="175"/>
      <c r="AE191" s="175"/>
      <c r="AF191" s="175"/>
      <c r="AG191" s="175"/>
      <c r="AH191" s="175"/>
      <c r="AI191" s="175"/>
      <c r="AJ191" s="175"/>
      <c r="AK191" s="175"/>
      <c r="AL191" s="175"/>
      <c r="AM191" s="175"/>
      <c r="AN191" s="175"/>
      <c r="AO191" s="175"/>
      <c r="AP191" s="175"/>
      <c r="AQ191" s="175"/>
      <c r="AR191" s="175"/>
      <c r="AS191" s="175"/>
      <c r="AT191" s="175"/>
      <c r="AU191" s="175"/>
      <c r="AV191" s="175"/>
      <c r="AW191" s="175"/>
      <c r="AX191" s="175"/>
      <c r="AY191" s="175"/>
      <c r="AZ191" s="175"/>
      <c r="BA191" s="175"/>
      <c r="BB191" s="175"/>
      <c r="BC191" s="175"/>
      <c r="BD191" s="175"/>
      <c r="BE191" s="175"/>
      <c r="BF191" s="175"/>
      <c r="BG191" s="175"/>
      <c r="BH191" s="175"/>
      <c r="BI191" s="175"/>
      <c r="BJ191" s="175"/>
      <c r="BK191" s="175"/>
      <c r="BL191" s="175"/>
      <c r="BM191" s="175"/>
      <c r="BN191" s="175"/>
      <c r="BO191" s="175"/>
      <c r="BP191" s="175"/>
      <c r="BQ191" s="175"/>
      <c r="BR191" s="175"/>
      <c r="BS191" s="175"/>
      <c r="BT191" s="175"/>
      <c r="BU191" s="175"/>
      <c r="BV191" s="175"/>
      <c r="BW191" s="175"/>
      <c r="BX191" s="175"/>
      <c r="BY191" s="175"/>
      <c r="BZ191" s="175"/>
      <c r="CA191" s="175"/>
      <c r="CB191" s="175"/>
      <c r="CC191" s="175"/>
      <c r="CD191" s="71"/>
      <c r="CE191" s="1"/>
      <c r="CF191" s="1"/>
      <c r="CG191" s="1"/>
      <c r="CH191" s="1"/>
      <c r="CI191" s="1"/>
      <c r="CJ191" s="1"/>
      <c r="CK191" s="1"/>
      <c r="CL191" s="1"/>
      <c r="CM191" s="1"/>
      <c r="CN191" s="1"/>
    </row>
    <row r="192" spans="1:92" ht="15.75" customHeight="1">
      <c r="A192" s="1"/>
      <c r="B192" s="71"/>
      <c r="C192" s="175"/>
      <c r="D192" s="175"/>
      <c r="E192" s="175"/>
      <c r="F192" s="175"/>
      <c r="G192" s="175"/>
      <c r="H192" s="175"/>
      <c r="I192" s="175"/>
      <c r="J192" s="175"/>
      <c r="K192" s="175"/>
      <c r="L192" s="175"/>
      <c r="M192" s="175"/>
      <c r="N192" s="175"/>
      <c r="O192" s="175"/>
      <c r="P192" s="175"/>
      <c r="Q192" s="175"/>
      <c r="R192" s="175"/>
      <c r="S192" s="175"/>
      <c r="T192" s="175"/>
      <c r="U192" s="175"/>
      <c r="V192" s="175"/>
      <c r="W192" s="175"/>
      <c r="X192" s="175"/>
      <c r="Y192" s="175"/>
      <c r="Z192" s="175"/>
      <c r="AA192" s="175"/>
      <c r="AB192" s="175"/>
      <c r="AC192" s="175"/>
      <c r="AD192" s="175"/>
      <c r="AE192" s="175"/>
      <c r="AF192" s="175"/>
      <c r="AG192" s="175"/>
      <c r="AH192" s="175"/>
      <c r="AI192" s="175"/>
      <c r="AJ192" s="175"/>
      <c r="AK192" s="175"/>
      <c r="AL192" s="175"/>
      <c r="AM192" s="175"/>
      <c r="AN192" s="175"/>
      <c r="AO192" s="175"/>
      <c r="AP192" s="175"/>
      <c r="AQ192" s="175"/>
      <c r="AR192" s="175"/>
      <c r="AS192" s="175"/>
      <c r="AT192" s="175"/>
      <c r="AU192" s="175"/>
      <c r="AV192" s="175"/>
      <c r="AW192" s="175"/>
      <c r="AX192" s="175"/>
      <c r="AY192" s="175"/>
      <c r="AZ192" s="175"/>
      <c r="BA192" s="175"/>
      <c r="BB192" s="175"/>
      <c r="BC192" s="175"/>
      <c r="BD192" s="175"/>
      <c r="BE192" s="175"/>
      <c r="BF192" s="175"/>
      <c r="BG192" s="175"/>
      <c r="BH192" s="175"/>
      <c r="BI192" s="175"/>
      <c r="BJ192" s="175"/>
      <c r="BK192" s="175"/>
      <c r="BL192" s="175"/>
      <c r="BM192" s="175"/>
      <c r="BN192" s="175"/>
      <c r="BO192" s="175"/>
      <c r="BP192" s="175"/>
      <c r="BQ192" s="175"/>
      <c r="BR192" s="175"/>
      <c r="BS192" s="175"/>
      <c r="BT192" s="175"/>
      <c r="BU192" s="175"/>
      <c r="BV192" s="175"/>
      <c r="BW192" s="175"/>
      <c r="BX192" s="175"/>
      <c r="BY192" s="175"/>
      <c r="BZ192" s="175"/>
      <c r="CA192" s="175"/>
      <c r="CB192" s="175"/>
      <c r="CC192" s="175"/>
      <c r="CD192" s="71"/>
      <c r="CE192" s="1"/>
      <c r="CF192" s="1"/>
      <c r="CG192" s="1"/>
      <c r="CH192" s="1"/>
      <c r="CI192" s="1"/>
      <c r="CJ192" s="1"/>
      <c r="CK192" s="1"/>
      <c r="CL192" s="1"/>
      <c r="CM192" s="1"/>
      <c r="CN192" s="1"/>
    </row>
    <row r="193" spans="1:92" ht="15.75" customHeight="1">
      <c r="A193" s="1"/>
      <c r="B193" s="71"/>
      <c r="C193" s="175"/>
      <c r="D193" s="175"/>
      <c r="E193" s="175"/>
      <c r="F193" s="175"/>
      <c r="G193" s="175"/>
      <c r="H193" s="175"/>
      <c r="I193" s="175"/>
      <c r="J193" s="175"/>
      <c r="K193" s="175"/>
      <c r="L193" s="175"/>
      <c r="M193" s="175"/>
      <c r="N193" s="175"/>
      <c r="O193" s="175"/>
      <c r="P193" s="175"/>
      <c r="Q193" s="175"/>
      <c r="R193" s="175"/>
      <c r="S193" s="175"/>
      <c r="T193" s="175"/>
      <c r="U193" s="175"/>
      <c r="V193" s="175"/>
      <c r="W193" s="175"/>
      <c r="X193" s="175"/>
      <c r="Y193" s="175"/>
      <c r="Z193" s="175"/>
      <c r="AA193" s="175"/>
      <c r="AB193" s="175"/>
      <c r="AC193" s="175"/>
      <c r="AD193" s="175"/>
      <c r="AE193" s="175"/>
      <c r="AF193" s="175"/>
      <c r="AG193" s="175"/>
      <c r="AH193" s="175"/>
      <c r="AI193" s="175"/>
      <c r="AJ193" s="175"/>
      <c r="AK193" s="175"/>
      <c r="AL193" s="175"/>
      <c r="AM193" s="175"/>
      <c r="AN193" s="175"/>
      <c r="AO193" s="175"/>
      <c r="AP193" s="175"/>
      <c r="AQ193" s="175"/>
      <c r="AR193" s="175"/>
      <c r="AS193" s="175"/>
      <c r="AT193" s="175"/>
      <c r="AU193" s="175"/>
      <c r="AV193" s="175"/>
      <c r="AW193" s="175"/>
      <c r="AX193" s="175"/>
      <c r="AY193" s="175"/>
      <c r="AZ193" s="175"/>
      <c r="BA193" s="175"/>
      <c r="BB193" s="175"/>
      <c r="BC193" s="175"/>
      <c r="BD193" s="175"/>
      <c r="BE193" s="175"/>
      <c r="BF193" s="175"/>
      <c r="BG193" s="175"/>
      <c r="BH193" s="175"/>
      <c r="BI193" s="175"/>
      <c r="BJ193" s="175"/>
      <c r="BK193" s="175"/>
      <c r="BL193" s="175"/>
      <c r="BM193" s="175"/>
      <c r="BN193" s="175"/>
      <c r="BO193" s="175"/>
      <c r="BP193" s="175"/>
      <c r="BQ193" s="175"/>
      <c r="BR193" s="175"/>
      <c r="BS193" s="175"/>
      <c r="BT193" s="175"/>
      <c r="BU193" s="175"/>
      <c r="BV193" s="175"/>
      <c r="BW193" s="175"/>
      <c r="BX193" s="175"/>
      <c r="BY193" s="175"/>
      <c r="BZ193" s="175"/>
      <c r="CA193" s="175"/>
      <c r="CB193" s="175"/>
      <c r="CC193" s="175"/>
      <c r="CD193" s="71"/>
      <c r="CE193" s="1"/>
      <c r="CF193" s="1"/>
      <c r="CG193" s="1"/>
      <c r="CH193" s="1"/>
      <c r="CI193" s="1"/>
      <c r="CJ193" s="1"/>
      <c r="CK193" s="1"/>
      <c r="CL193" s="1"/>
      <c r="CM193" s="1"/>
      <c r="CN193" s="1"/>
    </row>
    <row r="194" spans="1:92" ht="15.75" customHeight="1">
      <c r="A194" s="1"/>
      <c r="B194" s="71"/>
      <c r="C194" s="175"/>
      <c r="D194" s="175"/>
      <c r="E194" s="175"/>
      <c r="F194" s="175"/>
      <c r="G194" s="175"/>
      <c r="H194" s="175"/>
      <c r="I194" s="175"/>
      <c r="J194" s="175"/>
      <c r="K194" s="175"/>
      <c r="L194" s="175"/>
      <c r="M194" s="175"/>
      <c r="N194" s="175"/>
      <c r="O194" s="175"/>
      <c r="P194" s="175"/>
      <c r="Q194" s="175"/>
      <c r="R194" s="175"/>
      <c r="S194" s="175"/>
      <c r="T194" s="175"/>
      <c r="U194" s="175"/>
      <c r="V194" s="175"/>
      <c r="W194" s="175"/>
      <c r="X194" s="175"/>
      <c r="Y194" s="175"/>
      <c r="Z194" s="175"/>
      <c r="AA194" s="175"/>
      <c r="AB194" s="175"/>
      <c r="AC194" s="175"/>
      <c r="AD194" s="175"/>
      <c r="AE194" s="175"/>
      <c r="AF194" s="175"/>
      <c r="AG194" s="175"/>
      <c r="AH194" s="175"/>
      <c r="AI194" s="175"/>
      <c r="AJ194" s="175"/>
      <c r="AK194" s="175"/>
      <c r="AL194" s="175"/>
      <c r="AM194" s="175"/>
      <c r="AN194" s="175"/>
      <c r="AO194" s="175"/>
      <c r="AP194" s="175"/>
      <c r="AQ194" s="175"/>
      <c r="AR194" s="175"/>
      <c r="AS194" s="175"/>
      <c r="AT194" s="175"/>
      <c r="AU194" s="175"/>
      <c r="AV194" s="175"/>
      <c r="AW194" s="175"/>
      <c r="AX194" s="175"/>
      <c r="AY194" s="175"/>
      <c r="AZ194" s="175"/>
      <c r="BA194" s="175"/>
      <c r="BB194" s="175"/>
      <c r="BC194" s="175"/>
      <c r="BD194" s="175"/>
      <c r="BE194" s="175"/>
      <c r="BF194" s="175"/>
      <c r="BG194" s="175"/>
      <c r="BH194" s="175"/>
      <c r="BI194" s="175"/>
      <c r="BJ194" s="175"/>
      <c r="BK194" s="175"/>
      <c r="BL194" s="175"/>
      <c r="BM194" s="175"/>
      <c r="BN194" s="175"/>
      <c r="BO194" s="175"/>
      <c r="BP194" s="175"/>
      <c r="BQ194" s="175"/>
      <c r="BR194" s="175"/>
      <c r="BS194" s="175"/>
      <c r="BT194" s="175"/>
      <c r="BU194" s="175"/>
      <c r="BV194" s="175"/>
      <c r="BW194" s="175"/>
      <c r="BX194" s="175"/>
      <c r="BY194" s="175"/>
      <c r="BZ194" s="175"/>
      <c r="CA194" s="175"/>
      <c r="CB194" s="175"/>
      <c r="CC194" s="175"/>
      <c r="CD194" s="71"/>
      <c r="CE194" s="1"/>
      <c r="CF194" s="1"/>
      <c r="CG194" s="1"/>
      <c r="CH194" s="1"/>
      <c r="CI194" s="1"/>
      <c r="CJ194" s="1"/>
      <c r="CK194" s="1"/>
      <c r="CL194" s="1"/>
      <c r="CM194" s="1"/>
      <c r="CN194" s="1"/>
    </row>
    <row r="195" spans="1:92" ht="15.75" customHeight="1">
      <c r="A195" s="1"/>
      <c r="B195" s="71"/>
      <c r="C195" s="175"/>
      <c r="D195" s="175"/>
      <c r="E195" s="175"/>
      <c r="F195" s="175"/>
      <c r="G195" s="175"/>
      <c r="H195" s="175"/>
      <c r="I195" s="175"/>
      <c r="J195" s="175"/>
      <c r="K195" s="175"/>
      <c r="L195" s="175"/>
      <c r="M195" s="175"/>
      <c r="N195" s="175"/>
      <c r="O195" s="175"/>
      <c r="P195" s="175"/>
      <c r="Q195" s="175"/>
      <c r="R195" s="175"/>
      <c r="S195" s="175"/>
      <c r="T195" s="175"/>
      <c r="U195" s="175"/>
      <c r="V195" s="175"/>
      <c r="W195" s="175"/>
      <c r="X195" s="175"/>
      <c r="Y195" s="175"/>
      <c r="Z195" s="175"/>
      <c r="AA195" s="175"/>
      <c r="AB195" s="175"/>
      <c r="AC195" s="175"/>
      <c r="AD195" s="175"/>
      <c r="AE195" s="175"/>
      <c r="AF195" s="175"/>
      <c r="AG195" s="175"/>
      <c r="AH195" s="175"/>
      <c r="AI195" s="175"/>
      <c r="AJ195" s="175"/>
      <c r="AK195" s="175"/>
      <c r="AL195" s="175"/>
      <c r="AM195" s="175"/>
      <c r="AN195" s="175"/>
      <c r="AO195" s="175"/>
      <c r="AP195" s="175"/>
      <c r="AQ195" s="175"/>
      <c r="AR195" s="175"/>
      <c r="AS195" s="175"/>
      <c r="AT195" s="175"/>
      <c r="AU195" s="175"/>
      <c r="AV195" s="175"/>
      <c r="AW195" s="175"/>
      <c r="AX195" s="175"/>
      <c r="AY195" s="175"/>
      <c r="AZ195" s="175"/>
      <c r="BA195" s="175"/>
      <c r="BB195" s="175"/>
      <c r="BC195" s="175"/>
      <c r="BD195" s="175"/>
      <c r="BE195" s="175"/>
      <c r="BF195" s="175"/>
      <c r="BG195" s="175"/>
      <c r="BH195" s="175"/>
      <c r="BI195" s="175"/>
      <c r="BJ195" s="175"/>
      <c r="BK195" s="175"/>
      <c r="BL195" s="175"/>
      <c r="BM195" s="175"/>
      <c r="BN195" s="175"/>
      <c r="BO195" s="175"/>
      <c r="BP195" s="175"/>
      <c r="BQ195" s="175"/>
      <c r="BR195" s="175"/>
      <c r="BS195" s="175"/>
      <c r="BT195" s="175"/>
      <c r="BU195" s="175"/>
      <c r="BV195" s="175"/>
      <c r="BW195" s="175"/>
      <c r="BX195" s="175"/>
      <c r="BY195" s="175"/>
      <c r="BZ195" s="175"/>
      <c r="CA195" s="175"/>
      <c r="CB195" s="175"/>
      <c r="CC195" s="175"/>
      <c r="CD195" s="71"/>
      <c r="CE195" s="1"/>
      <c r="CF195" s="1"/>
      <c r="CG195" s="1"/>
      <c r="CH195" s="1"/>
      <c r="CI195" s="1"/>
      <c r="CJ195" s="1"/>
      <c r="CK195" s="1"/>
      <c r="CL195" s="1"/>
      <c r="CM195" s="1"/>
      <c r="CN195" s="1"/>
    </row>
    <row r="196" spans="1:92" ht="15.75" customHeight="1">
      <c r="A196" s="1"/>
      <c r="B196" s="71"/>
      <c r="C196" s="175"/>
      <c r="D196" s="175"/>
      <c r="E196" s="175"/>
      <c r="F196" s="175"/>
      <c r="G196" s="175"/>
      <c r="H196" s="175"/>
      <c r="I196" s="175"/>
      <c r="J196" s="175"/>
      <c r="K196" s="175"/>
      <c r="L196" s="175"/>
      <c r="M196" s="175"/>
      <c r="N196" s="175"/>
      <c r="O196" s="175"/>
      <c r="P196" s="175"/>
      <c r="Q196" s="175"/>
      <c r="R196" s="175"/>
      <c r="S196" s="175"/>
      <c r="T196" s="175"/>
      <c r="U196" s="175"/>
      <c r="V196" s="175"/>
      <c r="W196" s="175"/>
      <c r="X196" s="175"/>
      <c r="Y196" s="175"/>
      <c r="Z196" s="175"/>
      <c r="AA196" s="175"/>
      <c r="AB196" s="175"/>
      <c r="AC196" s="175"/>
      <c r="AD196" s="175"/>
      <c r="AE196" s="175"/>
      <c r="AF196" s="175"/>
      <c r="AG196" s="175"/>
      <c r="AH196" s="175"/>
      <c r="AI196" s="175"/>
      <c r="AJ196" s="175"/>
      <c r="AK196" s="175"/>
      <c r="AL196" s="175"/>
      <c r="AM196" s="175"/>
      <c r="AN196" s="175"/>
      <c r="AO196" s="175"/>
      <c r="AP196" s="175"/>
      <c r="AQ196" s="175"/>
      <c r="AR196" s="175"/>
      <c r="AS196" s="175"/>
      <c r="AT196" s="175"/>
      <c r="AU196" s="175"/>
      <c r="AV196" s="175"/>
      <c r="AW196" s="175"/>
      <c r="AX196" s="175"/>
      <c r="AY196" s="175"/>
      <c r="AZ196" s="175"/>
      <c r="BA196" s="175"/>
      <c r="BB196" s="175"/>
      <c r="BC196" s="175"/>
      <c r="BD196" s="175"/>
      <c r="BE196" s="175"/>
      <c r="BF196" s="175"/>
      <c r="BG196" s="175"/>
      <c r="BH196" s="175"/>
      <c r="BI196" s="175"/>
      <c r="BJ196" s="175"/>
      <c r="BK196" s="175"/>
      <c r="BL196" s="175"/>
      <c r="BM196" s="175"/>
      <c r="BN196" s="175"/>
      <c r="BO196" s="175"/>
      <c r="BP196" s="175"/>
      <c r="BQ196" s="175"/>
      <c r="BR196" s="175"/>
      <c r="BS196" s="175"/>
      <c r="BT196" s="175"/>
      <c r="BU196" s="175"/>
      <c r="BV196" s="175"/>
      <c r="BW196" s="175"/>
      <c r="BX196" s="175"/>
      <c r="BY196" s="175"/>
      <c r="BZ196" s="175"/>
      <c r="CA196" s="175"/>
      <c r="CB196" s="175"/>
      <c r="CC196" s="175"/>
      <c r="CD196" s="71"/>
      <c r="CE196" s="1"/>
      <c r="CF196" s="1"/>
      <c r="CG196" s="1"/>
      <c r="CH196" s="1"/>
      <c r="CI196" s="1"/>
      <c r="CJ196" s="1"/>
      <c r="CK196" s="1"/>
      <c r="CL196" s="1"/>
      <c r="CM196" s="1"/>
      <c r="CN196" s="1"/>
    </row>
    <row r="197" spans="1:92" ht="15.75" customHeight="1">
      <c r="A197" s="1"/>
      <c r="B197" s="71"/>
      <c r="C197" s="175"/>
      <c r="D197" s="175"/>
      <c r="E197" s="175"/>
      <c r="F197" s="175"/>
      <c r="G197" s="175"/>
      <c r="H197" s="175"/>
      <c r="I197" s="175"/>
      <c r="J197" s="175"/>
      <c r="K197" s="175"/>
      <c r="L197" s="175"/>
      <c r="M197" s="175"/>
      <c r="N197" s="175"/>
      <c r="O197" s="175"/>
      <c r="P197" s="175"/>
      <c r="Q197" s="175"/>
      <c r="R197" s="175"/>
      <c r="S197" s="175"/>
      <c r="T197" s="175"/>
      <c r="U197" s="175"/>
      <c r="V197" s="175"/>
      <c r="W197" s="175"/>
      <c r="X197" s="175"/>
      <c r="Y197" s="175"/>
      <c r="Z197" s="175"/>
      <c r="AA197" s="175"/>
      <c r="AB197" s="175"/>
      <c r="AC197" s="175"/>
      <c r="AD197" s="175"/>
      <c r="AE197" s="175"/>
      <c r="AF197" s="175"/>
      <c r="AG197" s="175"/>
      <c r="AH197" s="175"/>
      <c r="AI197" s="175"/>
      <c r="AJ197" s="175"/>
      <c r="AK197" s="175"/>
      <c r="AL197" s="175"/>
      <c r="AM197" s="175"/>
      <c r="AN197" s="175"/>
      <c r="AO197" s="175"/>
      <c r="AP197" s="175"/>
      <c r="AQ197" s="175"/>
      <c r="AR197" s="175"/>
      <c r="AS197" s="175"/>
      <c r="AT197" s="175"/>
      <c r="AU197" s="175"/>
      <c r="AV197" s="175"/>
      <c r="AW197" s="175"/>
      <c r="AX197" s="175"/>
      <c r="AY197" s="175"/>
      <c r="AZ197" s="175"/>
      <c r="BA197" s="175"/>
      <c r="BB197" s="175"/>
      <c r="BC197" s="175"/>
      <c r="BD197" s="175"/>
      <c r="BE197" s="175"/>
      <c r="BF197" s="175"/>
      <c r="BG197" s="175"/>
      <c r="BH197" s="175"/>
      <c r="BI197" s="175"/>
      <c r="BJ197" s="175"/>
      <c r="BK197" s="175"/>
      <c r="BL197" s="175"/>
      <c r="BM197" s="175"/>
      <c r="BN197" s="175"/>
      <c r="BO197" s="175"/>
      <c r="BP197" s="175"/>
      <c r="BQ197" s="175"/>
      <c r="BR197" s="175"/>
      <c r="BS197" s="175"/>
      <c r="BT197" s="175"/>
      <c r="BU197" s="175"/>
      <c r="BV197" s="175"/>
      <c r="BW197" s="175"/>
      <c r="BX197" s="175"/>
      <c r="BY197" s="175"/>
      <c r="BZ197" s="175"/>
      <c r="CA197" s="175"/>
      <c r="CB197" s="175"/>
      <c r="CC197" s="175"/>
      <c r="CD197" s="71"/>
      <c r="CE197" s="1"/>
      <c r="CF197" s="1"/>
      <c r="CG197" s="1"/>
      <c r="CH197" s="1"/>
      <c r="CI197" s="1"/>
      <c r="CJ197" s="1"/>
      <c r="CK197" s="1"/>
      <c r="CL197" s="1"/>
      <c r="CM197" s="1"/>
      <c r="CN197" s="1"/>
    </row>
    <row r="198" spans="1:92" ht="15.75" customHeight="1">
      <c r="A198" s="1"/>
      <c r="B198" s="71"/>
      <c r="C198" s="175"/>
      <c r="D198" s="175"/>
      <c r="E198" s="175"/>
      <c r="F198" s="175"/>
      <c r="G198" s="175"/>
      <c r="H198" s="175"/>
      <c r="I198" s="175"/>
      <c r="J198" s="175"/>
      <c r="K198" s="175"/>
      <c r="L198" s="175"/>
      <c r="M198" s="175"/>
      <c r="N198" s="175"/>
      <c r="O198" s="175"/>
      <c r="P198" s="175"/>
      <c r="Q198" s="175"/>
      <c r="R198" s="175"/>
      <c r="S198" s="175"/>
      <c r="T198" s="175"/>
      <c r="U198" s="175"/>
      <c r="V198" s="175"/>
      <c r="W198" s="175"/>
      <c r="X198" s="175"/>
      <c r="Y198" s="175"/>
      <c r="Z198" s="175"/>
      <c r="AA198" s="175"/>
      <c r="AB198" s="175"/>
      <c r="AC198" s="175"/>
      <c r="AD198" s="175"/>
      <c r="AE198" s="175"/>
      <c r="AF198" s="175"/>
      <c r="AG198" s="175"/>
      <c r="AH198" s="175"/>
      <c r="AI198" s="175"/>
      <c r="AJ198" s="175"/>
      <c r="AK198" s="175"/>
      <c r="AL198" s="175"/>
      <c r="AM198" s="175"/>
      <c r="AN198" s="175"/>
      <c r="AO198" s="175"/>
      <c r="AP198" s="175"/>
      <c r="AQ198" s="175"/>
      <c r="AR198" s="175"/>
      <c r="AS198" s="175"/>
      <c r="AT198" s="175"/>
      <c r="AU198" s="175"/>
      <c r="AV198" s="175"/>
      <c r="AW198" s="175"/>
      <c r="AX198" s="175"/>
      <c r="AY198" s="175"/>
      <c r="AZ198" s="175"/>
      <c r="BA198" s="175"/>
      <c r="BB198" s="175"/>
      <c r="BC198" s="175"/>
      <c r="BD198" s="175"/>
      <c r="BE198" s="175"/>
      <c r="BF198" s="175"/>
      <c r="BG198" s="175"/>
      <c r="BH198" s="175"/>
      <c r="BI198" s="175"/>
      <c r="BJ198" s="175"/>
      <c r="BK198" s="175"/>
      <c r="BL198" s="175"/>
      <c r="BM198" s="175"/>
      <c r="BN198" s="175"/>
      <c r="BO198" s="175"/>
      <c r="BP198" s="175"/>
      <c r="BQ198" s="175"/>
      <c r="BR198" s="175"/>
      <c r="BS198" s="175"/>
      <c r="BT198" s="175"/>
      <c r="BU198" s="175"/>
      <c r="BV198" s="175"/>
      <c r="BW198" s="175"/>
      <c r="BX198" s="175"/>
      <c r="BY198" s="175"/>
      <c r="BZ198" s="175"/>
      <c r="CA198" s="175"/>
      <c r="CB198" s="175"/>
      <c r="CC198" s="175"/>
      <c r="CD198" s="71"/>
      <c r="CE198" s="1"/>
      <c r="CF198" s="1"/>
      <c r="CG198" s="1"/>
      <c r="CH198" s="1"/>
      <c r="CI198" s="1"/>
      <c r="CJ198" s="1"/>
      <c r="CK198" s="1"/>
      <c r="CL198" s="1"/>
      <c r="CM198" s="1"/>
      <c r="CN198" s="1"/>
    </row>
    <row r="199" spans="1:92" ht="15.75" customHeight="1">
      <c r="A199" s="1"/>
      <c r="B199" s="71"/>
      <c r="C199" s="71"/>
      <c r="D199" s="71"/>
      <c r="E199" s="71"/>
      <c r="F199" s="71"/>
      <c r="G199" s="71"/>
      <c r="H199" s="71"/>
      <c r="I199" s="71"/>
      <c r="J199" s="71"/>
      <c r="K199" s="71"/>
      <c r="L199" s="71"/>
      <c r="M199" s="71"/>
      <c r="N199" s="71"/>
      <c r="O199" s="71"/>
      <c r="P199" s="71"/>
      <c r="Q199" s="71"/>
      <c r="R199" s="71"/>
      <c r="S199" s="71"/>
      <c r="T199" s="71"/>
      <c r="U199" s="71"/>
      <c r="V199" s="71"/>
      <c r="W199" s="71"/>
      <c r="X199" s="71"/>
      <c r="Y199" s="71"/>
      <c r="Z199" s="71"/>
      <c r="AA199" s="71"/>
      <c r="AB199" s="71"/>
      <c r="AC199" s="71"/>
      <c r="AD199" s="71"/>
      <c r="AE199" s="71"/>
      <c r="AF199" s="71"/>
      <c r="AG199" s="71"/>
      <c r="AH199" s="71"/>
      <c r="AI199" s="71"/>
      <c r="AJ199" s="71"/>
      <c r="AK199" s="71"/>
      <c r="AL199" s="71"/>
      <c r="AM199" s="71"/>
      <c r="AN199" s="71"/>
      <c r="AO199" s="71"/>
      <c r="AP199" s="71"/>
      <c r="AQ199" s="71"/>
      <c r="AR199" s="71"/>
      <c r="AS199" s="71"/>
      <c r="AT199" s="71"/>
      <c r="AU199" s="71"/>
      <c r="AV199" s="71"/>
      <c r="AW199" s="71"/>
      <c r="AX199" s="71"/>
      <c r="AY199" s="71"/>
      <c r="AZ199" s="71"/>
      <c r="BA199" s="71"/>
      <c r="BB199" s="71"/>
      <c r="BC199" s="71"/>
      <c r="BD199" s="71"/>
      <c r="BE199" s="71"/>
      <c r="BF199" s="71"/>
      <c r="BG199" s="71"/>
      <c r="BH199" s="71"/>
      <c r="BI199" s="71"/>
      <c r="BJ199" s="71"/>
      <c r="BK199" s="71"/>
      <c r="BL199" s="71"/>
      <c r="BM199" s="71"/>
      <c r="BN199" s="71"/>
      <c r="BO199" s="71"/>
      <c r="BP199" s="71"/>
      <c r="BQ199" s="1"/>
      <c r="BR199" s="71"/>
      <c r="BS199" s="71"/>
      <c r="BT199" s="71"/>
      <c r="BU199" s="71"/>
      <c r="BV199" s="71"/>
      <c r="BW199" s="71"/>
      <c r="BX199" s="71"/>
      <c r="BY199" s="71"/>
      <c r="BZ199" s="71"/>
      <c r="CA199" s="71"/>
      <c r="CB199" s="71"/>
      <c r="CC199" s="71"/>
      <c r="CD199" s="71"/>
      <c r="CE199" s="1"/>
      <c r="CF199" s="1"/>
      <c r="CG199" s="1"/>
      <c r="CH199" s="1"/>
      <c r="CI199" s="1"/>
      <c r="CJ199" s="1"/>
      <c r="CK199" s="1"/>
      <c r="CL199" s="1"/>
      <c r="CM199" s="1"/>
      <c r="CN199" s="1"/>
    </row>
    <row r="200" spans="1:92" ht="18" customHeight="1">
      <c r="A200" s="1"/>
      <c r="B200" s="205"/>
      <c r="C200" s="206"/>
      <c r="D200" s="206"/>
      <c r="E200" s="206"/>
      <c r="F200" s="206"/>
      <c r="G200" s="206"/>
      <c r="H200" s="207"/>
      <c r="I200" s="208"/>
      <c r="J200" s="200"/>
      <c r="K200" s="200"/>
      <c r="L200" s="200"/>
      <c r="M200" s="200"/>
      <c r="N200" s="200"/>
      <c r="O200" s="200"/>
      <c r="P200" s="200"/>
      <c r="Q200" s="200"/>
      <c r="R200" s="200"/>
      <c r="S200" s="200"/>
      <c r="T200" s="200"/>
      <c r="U200" s="200"/>
      <c r="V200" s="200"/>
      <c r="W200" s="200"/>
      <c r="X200" s="200"/>
      <c r="Y200" s="209"/>
      <c r="Z200" s="210"/>
      <c r="AA200" s="211"/>
      <c r="AB200" s="211"/>
      <c r="AC200" s="211"/>
      <c r="AD200" s="211"/>
      <c r="AE200" s="211"/>
      <c r="AF200" s="211"/>
      <c r="AG200" s="212"/>
      <c r="AH200" s="1"/>
      <c r="AI200" s="210"/>
      <c r="AJ200" s="211"/>
      <c r="AK200" s="211"/>
      <c r="AL200" s="211"/>
      <c r="AM200" s="211"/>
      <c r="AN200" s="211"/>
      <c r="AO200" s="211"/>
      <c r="AP200" s="212"/>
      <c r="AQ200" s="213"/>
      <c r="AR200" s="200"/>
      <c r="AS200" s="200"/>
      <c r="AT200" s="200"/>
      <c r="AU200" s="200"/>
      <c r="AV200" s="200"/>
      <c r="AW200" s="200"/>
      <c r="AX200" s="200"/>
      <c r="AY200" s="200"/>
      <c r="AZ200" s="200"/>
      <c r="BA200" s="200"/>
      <c r="BB200" s="200"/>
      <c r="BC200" s="200"/>
      <c r="BD200" s="200"/>
      <c r="BE200" s="200"/>
      <c r="BF200" s="200"/>
      <c r="BG200" s="200"/>
      <c r="BH200" s="209"/>
      <c r="BI200" s="210"/>
      <c r="BJ200" s="211"/>
      <c r="BK200" s="211"/>
      <c r="BL200" s="211"/>
      <c r="BM200" s="211"/>
      <c r="BN200" s="212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</row>
    <row r="201" spans="1:92" ht="7.5" customHeight="1">
      <c r="A201" s="85"/>
      <c r="B201" s="71"/>
      <c r="C201" s="71"/>
      <c r="D201" s="71"/>
      <c r="E201" s="71"/>
      <c r="F201" s="71"/>
      <c r="G201" s="71"/>
      <c r="H201" s="71"/>
      <c r="I201" s="71"/>
      <c r="J201" s="71"/>
      <c r="K201" s="71"/>
      <c r="L201" s="71"/>
      <c r="M201" s="71"/>
      <c r="N201" s="71"/>
      <c r="O201" s="71"/>
      <c r="P201" s="71"/>
      <c r="Q201" s="71"/>
      <c r="R201" s="71"/>
      <c r="S201" s="71"/>
      <c r="T201" s="71"/>
      <c r="U201" s="71"/>
      <c r="V201" s="71"/>
      <c r="W201" s="71"/>
      <c r="X201" s="71"/>
      <c r="Y201" s="71"/>
      <c r="Z201" s="71"/>
      <c r="AA201" s="71"/>
      <c r="AB201" s="71"/>
      <c r="AC201" s="71"/>
      <c r="AD201" s="71"/>
      <c r="AE201" s="71"/>
      <c r="AF201" s="71"/>
      <c r="AG201" s="71"/>
      <c r="AH201" s="71"/>
      <c r="AI201" s="71"/>
      <c r="AJ201" s="71"/>
      <c r="AK201" s="71"/>
      <c r="AL201" s="71"/>
      <c r="AM201" s="71"/>
      <c r="AN201" s="71"/>
      <c r="AO201" s="71"/>
      <c r="AP201" s="71"/>
      <c r="AQ201" s="71"/>
      <c r="AR201" s="71"/>
      <c r="AS201" s="71"/>
      <c r="AT201" s="71"/>
      <c r="AU201" s="71"/>
      <c r="AV201" s="71"/>
      <c r="AW201" s="71"/>
      <c r="AX201" s="71"/>
      <c r="AY201" s="71"/>
      <c r="AZ201" s="71"/>
      <c r="BA201" s="71"/>
      <c r="BB201" s="71"/>
      <c r="BC201" s="71"/>
      <c r="BD201" s="71"/>
      <c r="BE201" s="71"/>
      <c r="BF201" s="71"/>
      <c r="BG201" s="71"/>
      <c r="BH201" s="71"/>
      <c r="BI201" s="71"/>
      <c r="BJ201" s="71"/>
      <c r="BK201" s="71"/>
      <c r="BL201" s="71"/>
      <c r="BM201" s="71"/>
      <c r="BN201" s="71"/>
      <c r="BO201" s="7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</row>
    <row r="202" spans="1:92" ht="10.5" customHeight="1">
      <c r="A202" s="71"/>
      <c r="B202" s="204"/>
      <c r="C202" s="175"/>
      <c r="D202" s="175"/>
      <c r="E202" s="175"/>
      <c r="F202" s="175"/>
      <c r="G202" s="175"/>
      <c r="H202" s="175"/>
      <c r="I202" s="175"/>
      <c r="J202" s="175"/>
      <c r="K202" s="175"/>
      <c r="L202" s="175"/>
      <c r="M202" s="175"/>
      <c r="N202" s="175"/>
      <c r="O202" s="175"/>
      <c r="P202" s="175"/>
      <c r="Q202" s="175"/>
      <c r="R202" s="175"/>
      <c r="S202" s="175"/>
      <c r="T202" s="175"/>
      <c r="U202" s="175"/>
      <c r="V202" s="175"/>
      <c r="W202" s="175"/>
      <c r="X202" s="175"/>
      <c r="Y202" s="175"/>
      <c r="Z202" s="175"/>
      <c r="AA202" s="175"/>
      <c r="AB202" s="175"/>
      <c r="AC202" s="175"/>
      <c r="AD202" s="175"/>
      <c r="AE202" s="175"/>
      <c r="AF202" s="175"/>
      <c r="AG202" s="175"/>
      <c r="AH202" s="71"/>
      <c r="AI202" s="204"/>
      <c r="AJ202" s="175"/>
      <c r="AK202" s="175"/>
      <c r="AL202" s="175"/>
      <c r="AM202" s="175"/>
      <c r="AN202" s="175"/>
      <c r="AO202" s="175"/>
      <c r="AP202" s="175"/>
      <c r="AQ202" s="175"/>
      <c r="AR202" s="175"/>
      <c r="AS202" s="175"/>
      <c r="AT202" s="175"/>
      <c r="AU202" s="175"/>
      <c r="AV202" s="175"/>
      <c r="AW202" s="175"/>
      <c r="AX202" s="175"/>
      <c r="AY202" s="175"/>
      <c r="AZ202" s="175"/>
      <c r="BA202" s="175"/>
      <c r="BB202" s="175"/>
      <c r="BC202" s="175"/>
      <c r="BD202" s="175"/>
      <c r="BE202" s="175"/>
      <c r="BF202" s="175"/>
      <c r="BG202" s="175"/>
      <c r="BH202" s="175"/>
      <c r="BI202" s="175"/>
      <c r="BJ202" s="175"/>
      <c r="BK202" s="175"/>
      <c r="BL202" s="175"/>
      <c r="BM202" s="175"/>
      <c r="BN202" s="175"/>
      <c r="BO202" s="7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</row>
    <row r="203" spans="1:92" ht="10.5" customHeight="1">
      <c r="A203" s="71"/>
      <c r="B203" s="175"/>
      <c r="C203" s="175"/>
      <c r="D203" s="175"/>
      <c r="E203" s="175"/>
      <c r="F203" s="175"/>
      <c r="G203" s="175"/>
      <c r="H203" s="175"/>
      <c r="I203" s="175"/>
      <c r="J203" s="175"/>
      <c r="K203" s="175"/>
      <c r="L203" s="175"/>
      <c r="M203" s="175"/>
      <c r="N203" s="175"/>
      <c r="O203" s="175"/>
      <c r="P203" s="175"/>
      <c r="Q203" s="175"/>
      <c r="R203" s="175"/>
      <c r="S203" s="175"/>
      <c r="T203" s="175"/>
      <c r="U203" s="175"/>
      <c r="V203" s="175"/>
      <c r="W203" s="175"/>
      <c r="X203" s="175"/>
      <c r="Y203" s="175"/>
      <c r="Z203" s="175"/>
      <c r="AA203" s="175"/>
      <c r="AB203" s="175"/>
      <c r="AC203" s="175"/>
      <c r="AD203" s="175"/>
      <c r="AE203" s="175"/>
      <c r="AF203" s="175"/>
      <c r="AG203" s="175"/>
      <c r="AH203" s="71"/>
      <c r="AI203" s="175"/>
      <c r="AJ203" s="175"/>
      <c r="AK203" s="175"/>
      <c r="AL203" s="175"/>
      <c r="AM203" s="175"/>
      <c r="AN203" s="175"/>
      <c r="AO203" s="175"/>
      <c r="AP203" s="175"/>
      <c r="AQ203" s="175"/>
      <c r="AR203" s="175"/>
      <c r="AS203" s="175"/>
      <c r="AT203" s="175"/>
      <c r="AU203" s="175"/>
      <c r="AV203" s="175"/>
      <c r="AW203" s="175"/>
      <c r="AX203" s="175"/>
      <c r="AY203" s="175"/>
      <c r="AZ203" s="175"/>
      <c r="BA203" s="175"/>
      <c r="BB203" s="175"/>
      <c r="BC203" s="175"/>
      <c r="BD203" s="175"/>
      <c r="BE203" s="175"/>
      <c r="BF203" s="175"/>
      <c r="BG203" s="175"/>
      <c r="BH203" s="175"/>
      <c r="BI203" s="175"/>
      <c r="BJ203" s="175"/>
      <c r="BK203" s="175"/>
      <c r="BL203" s="175"/>
      <c r="BM203" s="175"/>
      <c r="BN203" s="175"/>
      <c r="BO203" s="7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</row>
    <row r="204" spans="1:92" ht="10.5" customHeight="1">
      <c r="A204" s="71"/>
      <c r="B204" s="175"/>
      <c r="C204" s="175"/>
      <c r="D204" s="175"/>
      <c r="E204" s="175"/>
      <c r="F204" s="175"/>
      <c r="G204" s="175"/>
      <c r="H204" s="175"/>
      <c r="I204" s="175"/>
      <c r="J204" s="175"/>
      <c r="K204" s="175"/>
      <c r="L204" s="175"/>
      <c r="M204" s="175"/>
      <c r="N204" s="175"/>
      <c r="O204" s="175"/>
      <c r="P204" s="175"/>
      <c r="Q204" s="175"/>
      <c r="R204" s="175"/>
      <c r="S204" s="175"/>
      <c r="T204" s="175"/>
      <c r="U204" s="175"/>
      <c r="V204" s="175"/>
      <c r="W204" s="175"/>
      <c r="X204" s="175"/>
      <c r="Y204" s="175"/>
      <c r="Z204" s="175"/>
      <c r="AA204" s="175"/>
      <c r="AB204" s="175"/>
      <c r="AC204" s="175"/>
      <c r="AD204" s="175"/>
      <c r="AE204" s="175"/>
      <c r="AF204" s="175"/>
      <c r="AG204" s="175"/>
      <c r="AH204" s="71"/>
      <c r="AI204" s="175"/>
      <c r="AJ204" s="175"/>
      <c r="AK204" s="175"/>
      <c r="AL204" s="175"/>
      <c r="AM204" s="175"/>
      <c r="AN204" s="175"/>
      <c r="AO204" s="175"/>
      <c r="AP204" s="175"/>
      <c r="AQ204" s="175"/>
      <c r="AR204" s="175"/>
      <c r="AS204" s="175"/>
      <c r="AT204" s="175"/>
      <c r="AU204" s="175"/>
      <c r="AV204" s="175"/>
      <c r="AW204" s="175"/>
      <c r="AX204" s="175"/>
      <c r="AY204" s="175"/>
      <c r="AZ204" s="175"/>
      <c r="BA204" s="175"/>
      <c r="BB204" s="175"/>
      <c r="BC204" s="175"/>
      <c r="BD204" s="175"/>
      <c r="BE204" s="175"/>
      <c r="BF204" s="175"/>
      <c r="BG204" s="175"/>
      <c r="BH204" s="175"/>
      <c r="BI204" s="175"/>
      <c r="BJ204" s="175"/>
      <c r="BK204" s="175"/>
      <c r="BL204" s="175"/>
      <c r="BM204" s="175"/>
      <c r="BN204" s="175"/>
      <c r="BO204" s="7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</row>
    <row r="205" spans="1:92" ht="10.5" customHeight="1">
      <c r="A205" s="71"/>
      <c r="B205" s="175"/>
      <c r="C205" s="175"/>
      <c r="D205" s="175"/>
      <c r="E205" s="175"/>
      <c r="F205" s="175"/>
      <c r="G205" s="175"/>
      <c r="H205" s="175"/>
      <c r="I205" s="175"/>
      <c r="J205" s="175"/>
      <c r="K205" s="175"/>
      <c r="L205" s="175"/>
      <c r="M205" s="175"/>
      <c r="N205" s="175"/>
      <c r="O205" s="175"/>
      <c r="P205" s="175"/>
      <c r="Q205" s="175"/>
      <c r="R205" s="175"/>
      <c r="S205" s="175"/>
      <c r="T205" s="175"/>
      <c r="U205" s="175"/>
      <c r="V205" s="175"/>
      <c r="W205" s="175"/>
      <c r="X205" s="175"/>
      <c r="Y205" s="175"/>
      <c r="Z205" s="175"/>
      <c r="AA205" s="175"/>
      <c r="AB205" s="175"/>
      <c r="AC205" s="175"/>
      <c r="AD205" s="175"/>
      <c r="AE205" s="175"/>
      <c r="AF205" s="175"/>
      <c r="AG205" s="175"/>
      <c r="AH205" s="71"/>
      <c r="AI205" s="175"/>
      <c r="AJ205" s="175"/>
      <c r="AK205" s="175"/>
      <c r="AL205" s="175"/>
      <c r="AM205" s="175"/>
      <c r="AN205" s="175"/>
      <c r="AO205" s="175"/>
      <c r="AP205" s="175"/>
      <c r="AQ205" s="175"/>
      <c r="AR205" s="175"/>
      <c r="AS205" s="175"/>
      <c r="AT205" s="175"/>
      <c r="AU205" s="175"/>
      <c r="AV205" s="175"/>
      <c r="AW205" s="175"/>
      <c r="AX205" s="175"/>
      <c r="AY205" s="175"/>
      <c r="AZ205" s="175"/>
      <c r="BA205" s="175"/>
      <c r="BB205" s="175"/>
      <c r="BC205" s="175"/>
      <c r="BD205" s="175"/>
      <c r="BE205" s="175"/>
      <c r="BF205" s="175"/>
      <c r="BG205" s="175"/>
      <c r="BH205" s="175"/>
      <c r="BI205" s="175"/>
      <c r="BJ205" s="175"/>
      <c r="BK205" s="175"/>
      <c r="BL205" s="175"/>
      <c r="BM205" s="175"/>
      <c r="BN205" s="175"/>
      <c r="BO205" s="7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</row>
    <row r="206" spans="1:92" ht="10.5" customHeight="1">
      <c r="A206" s="71"/>
      <c r="B206" s="175"/>
      <c r="C206" s="175"/>
      <c r="D206" s="175"/>
      <c r="E206" s="175"/>
      <c r="F206" s="175"/>
      <c r="G206" s="175"/>
      <c r="H206" s="175"/>
      <c r="I206" s="175"/>
      <c r="J206" s="175"/>
      <c r="K206" s="175"/>
      <c r="L206" s="175"/>
      <c r="M206" s="175"/>
      <c r="N206" s="175"/>
      <c r="O206" s="175"/>
      <c r="P206" s="175"/>
      <c r="Q206" s="175"/>
      <c r="R206" s="175"/>
      <c r="S206" s="175"/>
      <c r="T206" s="175"/>
      <c r="U206" s="175"/>
      <c r="V206" s="175"/>
      <c r="W206" s="175"/>
      <c r="X206" s="175"/>
      <c r="Y206" s="175"/>
      <c r="Z206" s="175"/>
      <c r="AA206" s="175"/>
      <c r="AB206" s="175"/>
      <c r="AC206" s="175"/>
      <c r="AD206" s="175"/>
      <c r="AE206" s="175"/>
      <c r="AF206" s="175"/>
      <c r="AG206" s="175"/>
      <c r="AH206" s="71"/>
      <c r="AI206" s="175"/>
      <c r="AJ206" s="175"/>
      <c r="AK206" s="175"/>
      <c r="AL206" s="175"/>
      <c r="AM206" s="175"/>
      <c r="AN206" s="175"/>
      <c r="AO206" s="175"/>
      <c r="AP206" s="175"/>
      <c r="AQ206" s="175"/>
      <c r="AR206" s="175"/>
      <c r="AS206" s="175"/>
      <c r="AT206" s="175"/>
      <c r="AU206" s="175"/>
      <c r="AV206" s="175"/>
      <c r="AW206" s="175"/>
      <c r="AX206" s="175"/>
      <c r="AY206" s="175"/>
      <c r="AZ206" s="175"/>
      <c r="BA206" s="175"/>
      <c r="BB206" s="175"/>
      <c r="BC206" s="175"/>
      <c r="BD206" s="175"/>
      <c r="BE206" s="175"/>
      <c r="BF206" s="175"/>
      <c r="BG206" s="175"/>
      <c r="BH206" s="175"/>
      <c r="BI206" s="175"/>
      <c r="BJ206" s="175"/>
      <c r="BK206" s="175"/>
      <c r="BL206" s="175"/>
      <c r="BM206" s="175"/>
      <c r="BN206" s="175"/>
      <c r="BO206" s="7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</row>
    <row r="207" spans="1:92" ht="10.5" customHeight="1">
      <c r="A207" s="71"/>
      <c r="B207" s="175"/>
      <c r="C207" s="175"/>
      <c r="D207" s="175"/>
      <c r="E207" s="175"/>
      <c r="F207" s="175"/>
      <c r="G207" s="175"/>
      <c r="H207" s="175"/>
      <c r="I207" s="175"/>
      <c r="J207" s="175"/>
      <c r="K207" s="175"/>
      <c r="L207" s="175"/>
      <c r="M207" s="175"/>
      <c r="N207" s="175"/>
      <c r="O207" s="175"/>
      <c r="P207" s="175"/>
      <c r="Q207" s="175"/>
      <c r="R207" s="175"/>
      <c r="S207" s="175"/>
      <c r="T207" s="175"/>
      <c r="U207" s="175"/>
      <c r="V207" s="175"/>
      <c r="W207" s="175"/>
      <c r="X207" s="175"/>
      <c r="Y207" s="175"/>
      <c r="Z207" s="175"/>
      <c r="AA207" s="175"/>
      <c r="AB207" s="175"/>
      <c r="AC207" s="175"/>
      <c r="AD207" s="175"/>
      <c r="AE207" s="175"/>
      <c r="AF207" s="175"/>
      <c r="AG207" s="175"/>
      <c r="AH207" s="71"/>
      <c r="AI207" s="175"/>
      <c r="AJ207" s="175"/>
      <c r="AK207" s="175"/>
      <c r="AL207" s="175"/>
      <c r="AM207" s="175"/>
      <c r="AN207" s="175"/>
      <c r="AO207" s="175"/>
      <c r="AP207" s="175"/>
      <c r="AQ207" s="175"/>
      <c r="AR207" s="175"/>
      <c r="AS207" s="175"/>
      <c r="AT207" s="175"/>
      <c r="AU207" s="175"/>
      <c r="AV207" s="175"/>
      <c r="AW207" s="175"/>
      <c r="AX207" s="175"/>
      <c r="AY207" s="175"/>
      <c r="AZ207" s="175"/>
      <c r="BA207" s="175"/>
      <c r="BB207" s="175"/>
      <c r="BC207" s="175"/>
      <c r="BD207" s="175"/>
      <c r="BE207" s="175"/>
      <c r="BF207" s="175"/>
      <c r="BG207" s="175"/>
      <c r="BH207" s="175"/>
      <c r="BI207" s="175"/>
      <c r="BJ207" s="175"/>
      <c r="BK207" s="175"/>
      <c r="BL207" s="175"/>
      <c r="BM207" s="175"/>
      <c r="BN207" s="175"/>
      <c r="BO207" s="7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</row>
    <row r="208" spans="1:92" ht="10.5" customHeight="1">
      <c r="A208" s="71"/>
      <c r="B208" s="175"/>
      <c r="C208" s="175"/>
      <c r="D208" s="175"/>
      <c r="E208" s="175"/>
      <c r="F208" s="175"/>
      <c r="G208" s="175"/>
      <c r="H208" s="175"/>
      <c r="I208" s="175"/>
      <c r="J208" s="175"/>
      <c r="K208" s="175"/>
      <c r="L208" s="175"/>
      <c r="M208" s="175"/>
      <c r="N208" s="175"/>
      <c r="O208" s="175"/>
      <c r="P208" s="175"/>
      <c r="Q208" s="175"/>
      <c r="R208" s="175"/>
      <c r="S208" s="175"/>
      <c r="T208" s="175"/>
      <c r="U208" s="175"/>
      <c r="V208" s="175"/>
      <c r="W208" s="175"/>
      <c r="X208" s="175"/>
      <c r="Y208" s="175"/>
      <c r="Z208" s="175"/>
      <c r="AA208" s="175"/>
      <c r="AB208" s="175"/>
      <c r="AC208" s="175"/>
      <c r="AD208" s="175"/>
      <c r="AE208" s="175"/>
      <c r="AF208" s="175"/>
      <c r="AG208" s="175"/>
      <c r="AH208" s="71"/>
      <c r="AI208" s="175"/>
      <c r="AJ208" s="175"/>
      <c r="AK208" s="175"/>
      <c r="AL208" s="175"/>
      <c r="AM208" s="175"/>
      <c r="AN208" s="175"/>
      <c r="AO208" s="175"/>
      <c r="AP208" s="175"/>
      <c r="AQ208" s="175"/>
      <c r="AR208" s="175"/>
      <c r="AS208" s="175"/>
      <c r="AT208" s="175"/>
      <c r="AU208" s="175"/>
      <c r="AV208" s="175"/>
      <c r="AW208" s="175"/>
      <c r="AX208" s="175"/>
      <c r="AY208" s="175"/>
      <c r="AZ208" s="175"/>
      <c r="BA208" s="175"/>
      <c r="BB208" s="175"/>
      <c r="BC208" s="175"/>
      <c r="BD208" s="175"/>
      <c r="BE208" s="175"/>
      <c r="BF208" s="175"/>
      <c r="BG208" s="175"/>
      <c r="BH208" s="175"/>
      <c r="BI208" s="175"/>
      <c r="BJ208" s="175"/>
      <c r="BK208" s="175"/>
      <c r="BL208" s="175"/>
      <c r="BM208" s="175"/>
      <c r="BN208" s="175"/>
      <c r="BO208" s="7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</row>
    <row r="209" spans="1:92" ht="10.5" customHeight="1">
      <c r="A209" s="71"/>
      <c r="B209" s="175"/>
      <c r="C209" s="175"/>
      <c r="D209" s="175"/>
      <c r="E209" s="175"/>
      <c r="F209" s="175"/>
      <c r="G209" s="175"/>
      <c r="H209" s="175"/>
      <c r="I209" s="175"/>
      <c r="J209" s="175"/>
      <c r="K209" s="175"/>
      <c r="L209" s="175"/>
      <c r="M209" s="175"/>
      <c r="N209" s="175"/>
      <c r="O209" s="175"/>
      <c r="P209" s="175"/>
      <c r="Q209" s="175"/>
      <c r="R209" s="175"/>
      <c r="S209" s="175"/>
      <c r="T209" s="175"/>
      <c r="U209" s="175"/>
      <c r="V209" s="175"/>
      <c r="W209" s="175"/>
      <c r="X209" s="175"/>
      <c r="Y209" s="175"/>
      <c r="Z209" s="175"/>
      <c r="AA209" s="175"/>
      <c r="AB209" s="175"/>
      <c r="AC209" s="175"/>
      <c r="AD209" s="175"/>
      <c r="AE209" s="175"/>
      <c r="AF209" s="175"/>
      <c r="AG209" s="175"/>
      <c r="AH209" s="71"/>
      <c r="AI209" s="175"/>
      <c r="AJ209" s="175"/>
      <c r="AK209" s="175"/>
      <c r="AL209" s="175"/>
      <c r="AM209" s="175"/>
      <c r="AN209" s="175"/>
      <c r="AO209" s="175"/>
      <c r="AP209" s="175"/>
      <c r="AQ209" s="175"/>
      <c r="AR209" s="175"/>
      <c r="AS209" s="175"/>
      <c r="AT209" s="175"/>
      <c r="AU209" s="175"/>
      <c r="AV209" s="175"/>
      <c r="AW209" s="175"/>
      <c r="AX209" s="175"/>
      <c r="AY209" s="175"/>
      <c r="AZ209" s="175"/>
      <c r="BA209" s="175"/>
      <c r="BB209" s="175"/>
      <c r="BC209" s="175"/>
      <c r="BD209" s="175"/>
      <c r="BE209" s="175"/>
      <c r="BF209" s="175"/>
      <c r="BG209" s="175"/>
      <c r="BH209" s="175"/>
      <c r="BI209" s="175"/>
      <c r="BJ209" s="175"/>
      <c r="BK209" s="175"/>
      <c r="BL209" s="175"/>
      <c r="BM209" s="175"/>
      <c r="BN209" s="175"/>
      <c r="BO209" s="7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</row>
    <row r="210" spans="1:92" ht="10.5" customHeight="1">
      <c r="A210" s="71"/>
      <c r="B210" s="175"/>
      <c r="C210" s="175"/>
      <c r="D210" s="175"/>
      <c r="E210" s="175"/>
      <c r="F210" s="175"/>
      <c r="G210" s="175"/>
      <c r="H210" s="175"/>
      <c r="I210" s="175"/>
      <c r="J210" s="175"/>
      <c r="K210" s="175"/>
      <c r="L210" s="175"/>
      <c r="M210" s="175"/>
      <c r="N210" s="175"/>
      <c r="O210" s="175"/>
      <c r="P210" s="175"/>
      <c r="Q210" s="175"/>
      <c r="R210" s="175"/>
      <c r="S210" s="175"/>
      <c r="T210" s="175"/>
      <c r="U210" s="175"/>
      <c r="V210" s="175"/>
      <c r="W210" s="175"/>
      <c r="X210" s="175"/>
      <c r="Y210" s="175"/>
      <c r="Z210" s="175"/>
      <c r="AA210" s="175"/>
      <c r="AB210" s="175"/>
      <c r="AC210" s="175"/>
      <c r="AD210" s="175"/>
      <c r="AE210" s="175"/>
      <c r="AF210" s="175"/>
      <c r="AG210" s="175"/>
      <c r="AH210" s="71"/>
      <c r="AI210" s="175"/>
      <c r="AJ210" s="175"/>
      <c r="AK210" s="175"/>
      <c r="AL210" s="175"/>
      <c r="AM210" s="175"/>
      <c r="AN210" s="175"/>
      <c r="AO210" s="175"/>
      <c r="AP210" s="175"/>
      <c r="AQ210" s="175"/>
      <c r="AR210" s="175"/>
      <c r="AS210" s="175"/>
      <c r="AT210" s="175"/>
      <c r="AU210" s="175"/>
      <c r="AV210" s="175"/>
      <c r="AW210" s="175"/>
      <c r="AX210" s="175"/>
      <c r="AY210" s="175"/>
      <c r="AZ210" s="175"/>
      <c r="BA210" s="175"/>
      <c r="BB210" s="175"/>
      <c r="BC210" s="175"/>
      <c r="BD210" s="175"/>
      <c r="BE210" s="175"/>
      <c r="BF210" s="175"/>
      <c r="BG210" s="175"/>
      <c r="BH210" s="175"/>
      <c r="BI210" s="175"/>
      <c r="BJ210" s="175"/>
      <c r="BK210" s="175"/>
      <c r="BL210" s="175"/>
      <c r="BM210" s="175"/>
      <c r="BN210" s="175"/>
      <c r="BO210" s="7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</row>
    <row r="211" spans="1:92" ht="10.5" customHeight="1">
      <c r="A211" s="71"/>
      <c r="B211" s="175"/>
      <c r="C211" s="175"/>
      <c r="D211" s="175"/>
      <c r="E211" s="175"/>
      <c r="F211" s="175"/>
      <c r="G211" s="175"/>
      <c r="H211" s="175"/>
      <c r="I211" s="175"/>
      <c r="J211" s="175"/>
      <c r="K211" s="175"/>
      <c r="L211" s="175"/>
      <c r="M211" s="175"/>
      <c r="N211" s="175"/>
      <c r="O211" s="175"/>
      <c r="P211" s="175"/>
      <c r="Q211" s="175"/>
      <c r="R211" s="175"/>
      <c r="S211" s="175"/>
      <c r="T211" s="175"/>
      <c r="U211" s="175"/>
      <c r="V211" s="175"/>
      <c r="W211" s="175"/>
      <c r="X211" s="175"/>
      <c r="Y211" s="175"/>
      <c r="Z211" s="175"/>
      <c r="AA211" s="175"/>
      <c r="AB211" s="175"/>
      <c r="AC211" s="175"/>
      <c r="AD211" s="175"/>
      <c r="AE211" s="175"/>
      <c r="AF211" s="175"/>
      <c r="AG211" s="175"/>
      <c r="AH211" s="71"/>
      <c r="AI211" s="175"/>
      <c r="AJ211" s="175"/>
      <c r="AK211" s="175"/>
      <c r="AL211" s="175"/>
      <c r="AM211" s="175"/>
      <c r="AN211" s="175"/>
      <c r="AO211" s="175"/>
      <c r="AP211" s="175"/>
      <c r="AQ211" s="175"/>
      <c r="AR211" s="175"/>
      <c r="AS211" s="175"/>
      <c r="AT211" s="175"/>
      <c r="AU211" s="175"/>
      <c r="AV211" s="175"/>
      <c r="AW211" s="175"/>
      <c r="AX211" s="175"/>
      <c r="AY211" s="175"/>
      <c r="AZ211" s="175"/>
      <c r="BA211" s="175"/>
      <c r="BB211" s="175"/>
      <c r="BC211" s="175"/>
      <c r="BD211" s="175"/>
      <c r="BE211" s="175"/>
      <c r="BF211" s="175"/>
      <c r="BG211" s="175"/>
      <c r="BH211" s="175"/>
      <c r="BI211" s="175"/>
      <c r="BJ211" s="175"/>
      <c r="BK211" s="175"/>
      <c r="BL211" s="175"/>
      <c r="BM211" s="175"/>
      <c r="BN211" s="175"/>
      <c r="BO211" s="7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</row>
    <row r="212" spans="1:92" ht="10.5" customHeight="1">
      <c r="A212" s="71"/>
      <c r="B212" s="175"/>
      <c r="C212" s="175"/>
      <c r="D212" s="175"/>
      <c r="E212" s="175"/>
      <c r="F212" s="175"/>
      <c r="G212" s="175"/>
      <c r="H212" s="175"/>
      <c r="I212" s="175"/>
      <c r="J212" s="175"/>
      <c r="K212" s="175"/>
      <c r="L212" s="175"/>
      <c r="M212" s="175"/>
      <c r="N212" s="175"/>
      <c r="O212" s="175"/>
      <c r="P212" s="175"/>
      <c r="Q212" s="175"/>
      <c r="R212" s="175"/>
      <c r="S212" s="175"/>
      <c r="T212" s="175"/>
      <c r="U212" s="175"/>
      <c r="V212" s="175"/>
      <c r="W212" s="175"/>
      <c r="X212" s="175"/>
      <c r="Y212" s="175"/>
      <c r="Z212" s="175"/>
      <c r="AA212" s="175"/>
      <c r="AB212" s="175"/>
      <c r="AC212" s="175"/>
      <c r="AD212" s="175"/>
      <c r="AE212" s="175"/>
      <c r="AF212" s="175"/>
      <c r="AG212" s="175"/>
      <c r="AH212" s="71"/>
      <c r="AI212" s="175"/>
      <c r="AJ212" s="175"/>
      <c r="AK212" s="175"/>
      <c r="AL212" s="175"/>
      <c r="AM212" s="175"/>
      <c r="AN212" s="175"/>
      <c r="AO212" s="175"/>
      <c r="AP212" s="175"/>
      <c r="AQ212" s="175"/>
      <c r="AR212" s="175"/>
      <c r="AS212" s="175"/>
      <c r="AT212" s="175"/>
      <c r="AU212" s="175"/>
      <c r="AV212" s="175"/>
      <c r="AW212" s="175"/>
      <c r="AX212" s="175"/>
      <c r="AY212" s="175"/>
      <c r="AZ212" s="175"/>
      <c r="BA212" s="175"/>
      <c r="BB212" s="175"/>
      <c r="BC212" s="175"/>
      <c r="BD212" s="175"/>
      <c r="BE212" s="175"/>
      <c r="BF212" s="175"/>
      <c r="BG212" s="175"/>
      <c r="BH212" s="175"/>
      <c r="BI212" s="175"/>
      <c r="BJ212" s="175"/>
      <c r="BK212" s="175"/>
      <c r="BL212" s="175"/>
      <c r="BM212" s="175"/>
      <c r="BN212" s="175"/>
      <c r="BO212" s="7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</row>
    <row r="213" spans="1:92" ht="10.5" customHeight="1">
      <c r="A213" s="71"/>
      <c r="B213" s="175"/>
      <c r="C213" s="175"/>
      <c r="D213" s="175"/>
      <c r="E213" s="175"/>
      <c r="F213" s="175"/>
      <c r="G213" s="175"/>
      <c r="H213" s="175"/>
      <c r="I213" s="175"/>
      <c r="J213" s="175"/>
      <c r="K213" s="175"/>
      <c r="L213" s="175"/>
      <c r="M213" s="175"/>
      <c r="N213" s="175"/>
      <c r="O213" s="175"/>
      <c r="P213" s="175"/>
      <c r="Q213" s="175"/>
      <c r="R213" s="175"/>
      <c r="S213" s="175"/>
      <c r="T213" s="175"/>
      <c r="U213" s="175"/>
      <c r="V213" s="175"/>
      <c r="W213" s="175"/>
      <c r="X213" s="175"/>
      <c r="Y213" s="175"/>
      <c r="Z213" s="175"/>
      <c r="AA213" s="175"/>
      <c r="AB213" s="175"/>
      <c r="AC213" s="175"/>
      <c r="AD213" s="175"/>
      <c r="AE213" s="175"/>
      <c r="AF213" s="175"/>
      <c r="AG213" s="175"/>
      <c r="AH213" s="71"/>
      <c r="AI213" s="175"/>
      <c r="AJ213" s="175"/>
      <c r="AK213" s="175"/>
      <c r="AL213" s="175"/>
      <c r="AM213" s="175"/>
      <c r="AN213" s="175"/>
      <c r="AO213" s="175"/>
      <c r="AP213" s="175"/>
      <c r="AQ213" s="175"/>
      <c r="AR213" s="175"/>
      <c r="AS213" s="175"/>
      <c r="AT213" s="175"/>
      <c r="AU213" s="175"/>
      <c r="AV213" s="175"/>
      <c r="AW213" s="175"/>
      <c r="AX213" s="175"/>
      <c r="AY213" s="175"/>
      <c r="AZ213" s="175"/>
      <c r="BA213" s="175"/>
      <c r="BB213" s="175"/>
      <c r="BC213" s="175"/>
      <c r="BD213" s="175"/>
      <c r="BE213" s="175"/>
      <c r="BF213" s="175"/>
      <c r="BG213" s="175"/>
      <c r="BH213" s="175"/>
      <c r="BI213" s="175"/>
      <c r="BJ213" s="175"/>
      <c r="BK213" s="175"/>
      <c r="BL213" s="175"/>
      <c r="BM213" s="175"/>
      <c r="BN213" s="175"/>
      <c r="BO213" s="7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</row>
    <row r="214" spans="1:92" ht="10.5" customHeight="1">
      <c r="A214" s="71"/>
      <c r="B214" s="175"/>
      <c r="C214" s="175"/>
      <c r="D214" s="175"/>
      <c r="E214" s="175"/>
      <c r="F214" s="175"/>
      <c r="G214" s="175"/>
      <c r="H214" s="175"/>
      <c r="I214" s="175"/>
      <c r="J214" s="175"/>
      <c r="K214" s="175"/>
      <c r="L214" s="175"/>
      <c r="M214" s="175"/>
      <c r="N214" s="175"/>
      <c r="O214" s="175"/>
      <c r="P214" s="175"/>
      <c r="Q214" s="175"/>
      <c r="R214" s="175"/>
      <c r="S214" s="175"/>
      <c r="T214" s="175"/>
      <c r="U214" s="175"/>
      <c r="V214" s="175"/>
      <c r="W214" s="175"/>
      <c r="X214" s="175"/>
      <c r="Y214" s="175"/>
      <c r="Z214" s="175"/>
      <c r="AA214" s="175"/>
      <c r="AB214" s="175"/>
      <c r="AC214" s="175"/>
      <c r="AD214" s="175"/>
      <c r="AE214" s="175"/>
      <c r="AF214" s="175"/>
      <c r="AG214" s="175"/>
      <c r="AH214" s="71"/>
      <c r="AI214" s="175"/>
      <c r="AJ214" s="175"/>
      <c r="AK214" s="175"/>
      <c r="AL214" s="175"/>
      <c r="AM214" s="175"/>
      <c r="AN214" s="175"/>
      <c r="AO214" s="175"/>
      <c r="AP214" s="175"/>
      <c r="AQ214" s="175"/>
      <c r="AR214" s="175"/>
      <c r="AS214" s="175"/>
      <c r="AT214" s="175"/>
      <c r="AU214" s="175"/>
      <c r="AV214" s="175"/>
      <c r="AW214" s="175"/>
      <c r="AX214" s="175"/>
      <c r="AY214" s="175"/>
      <c r="AZ214" s="175"/>
      <c r="BA214" s="175"/>
      <c r="BB214" s="175"/>
      <c r="BC214" s="175"/>
      <c r="BD214" s="175"/>
      <c r="BE214" s="175"/>
      <c r="BF214" s="175"/>
      <c r="BG214" s="175"/>
      <c r="BH214" s="175"/>
      <c r="BI214" s="175"/>
      <c r="BJ214" s="175"/>
      <c r="BK214" s="175"/>
      <c r="BL214" s="175"/>
      <c r="BM214" s="175"/>
      <c r="BN214" s="175"/>
      <c r="BO214" s="7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</row>
    <row r="215" spans="1:92" ht="10.5" customHeight="1">
      <c r="A215" s="71"/>
      <c r="B215" s="175"/>
      <c r="C215" s="175"/>
      <c r="D215" s="175"/>
      <c r="E215" s="175"/>
      <c r="F215" s="175"/>
      <c r="G215" s="175"/>
      <c r="H215" s="175"/>
      <c r="I215" s="175"/>
      <c r="J215" s="175"/>
      <c r="K215" s="175"/>
      <c r="L215" s="175"/>
      <c r="M215" s="175"/>
      <c r="N215" s="175"/>
      <c r="O215" s="175"/>
      <c r="P215" s="175"/>
      <c r="Q215" s="175"/>
      <c r="R215" s="175"/>
      <c r="S215" s="175"/>
      <c r="T215" s="175"/>
      <c r="U215" s="175"/>
      <c r="V215" s="175"/>
      <c r="W215" s="175"/>
      <c r="X215" s="175"/>
      <c r="Y215" s="175"/>
      <c r="Z215" s="175"/>
      <c r="AA215" s="175"/>
      <c r="AB215" s="175"/>
      <c r="AC215" s="175"/>
      <c r="AD215" s="175"/>
      <c r="AE215" s="175"/>
      <c r="AF215" s="175"/>
      <c r="AG215" s="175"/>
      <c r="AH215" s="71"/>
      <c r="AI215" s="175"/>
      <c r="AJ215" s="175"/>
      <c r="AK215" s="175"/>
      <c r="AL215" s="175"/>
      <c r="AM215" s="175"/>
      <c r="AN215" s="175"/>
      <c r="AO215" s="175"/>
      <c r="AP215" s="175"/>
      <c r="AQ215" s="175"/>
      <c r="AR215" s="175"/>
      <c r="AS215" s="175"/>
      <c r="AT215" s="175"/>
      <c r="AU215" s="175"/>
      <c r="AV215" s="175"/>
      <c r="AW215" s="175"/>
      <c r="AX215" s="175"/>
      <c r="AY215" s="175"/>
      <c r="AZ215" s="175"/>
      <c r="BA215" s="175"/>
      <c r="BB215" s="175"/>
      <c r="BC215" s="175"/>
      <c r="BD215" s="175"/>
      <c r="BE215" s="175"/>
      <c r="BF215" s="175"/>
      <c r="BG215" s="175"/>
      <c r="BH215" s="175"/>
      <c r="BI215" s="175"/>
      <c r="BJ215" s="175"/>
      <c r="BK215" s="175"/>
      <c r="BL215" s="175"/>
      <c r="BM215" s="175"/>
      <c r="BN215" s="175"/>
      <c r="BO215" s="7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</row>
    <row r="216" spans="1:92" ht="10.5" customHeight="1">
      <c r="A216" s="71"/>
      <c r="B216" s="175"/>
      <c r="C216" s="175"/>
      <c r="D216" s="175"/>
      <c r="E216" s="175"/>
      <c r="F216" s="175"/>
      <c r="G216" s="175"/>
      <c r="H216" s="175"/>
      <c r="I216" s="175"/>
      <c r="J216" s="175"/>
      <c r="K216" s="175"/>
      <c r="L216" s="175"/>
      <c r="M216" s="175"/>
      <c r="N216" s="175"/>
      <c r="O216" s="175"/>
      <c r="P216" s="175"/>
      <c r="Q216" s="175"/>
      <c r="R216" s="175"/>
      <c r="S216" s="175"/>
      <c r="T216" s="175"/>
      <c r="U216" s="175"/>
      <c r="V216" s="175"/>
      <c r="W216" s="175"/>
      <c r="X216" s="175"/>
      <c r="Y216" s="175"/>
      <c r="Z216" s="175"/>
      <c r="AA216" s="175"/>
      <c r="AB216" s="175"/>
      <c r="AC216" s="175"/>
      <c r="AD216" s="175"/>
      <c r="AE216" s="175"/>
      <c r="AF216" s="175"/>
      <c r="AG216" s="175"/>
      <c r="AH216" s="71"/>
      <c r="AI216" s="175"/>
      <c r="AJ216" s="175"/>
      <c r="AK216" s="175"/>
      <c r="AL216" s="175"/>
      <c r="AM216" s="175"/>
      <c r="AN216" s="175"/>
      <c r="AO216" s="175"/>
      <c r="AP216" s="175"/>
      <c r="AQ216" s="175"/>
      <c r="AR216" s="175"/>
      <c r="AS216" s="175"/>
      <c r="AT216" s="175"/>
      <c r="AU216" s="175"/>
      <c r="AV216" s="175"/>
      <c r="AW216" s="175"/>
      <c r="AX216" s="175"/>
      <c r="AY216" s="175"/>
      <c r="AZ216" s="175"/>
      <c r="BA216" s="175"/>
      <c r="BB216" s="175"/>
      <c r="BC216" s="175"/>
      <c r="BD216" s="175"/>
      <c r="BE216" s="175"/>
      <c r="BF216" s="175"/>
      <c r="BG216" s="175"/>
      <c r="BH216" s="175"/>
      <c r="BI216" s="175"/>
      <c r="BJ216" s="175"/>
      <c r="BK216" s="175"/>
      <c r="BL216" s="175"/>
      <c r="BM216" s="175"/>
      <c r="BN216" s="175"/>
      <c r="BO216" s="7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</row>
    <row r="217" spans="1:92" ht="10.5" customHeight="1">
      <c r="A217" s="71"/>
      <c r="B217" s="175"/>
      <c r="C217" s="175"/>
      <c r="D217" s="175"/>
      <c r="E217" s="175"/>
      <c r="F217" s="175"/>
      <c r="G217" s="175"/>
      <c r="H217" s="175"/>
      <c r="I217" s="175"/>
      <c r="J217" s="175"/>
      <c r="K217" s="175"/>
      <c r="L217" s="175"/>
      <c r="M217" s="175"/>
      <c r="N217" s="175"/>
      <c r="O217" s="175"/>
      <c r="P217" s="175"/>
      <c r="Q217" s="175"/>
      <c r="R217" s="175"/>
      <c r="S217" s="175"/>
      <c r="T217" s="175"/>
      <c r="U217" s="175"/>
      <c r="V217" s="175"/>
      <c r="W217" s="175"/>
      <c r="X217" s="175"/>
      <c r="Y217" s="175"/>
      <c r="Z217" s="175"/>
      <c r="AA217" s="175"/>
      <c r="AB217" s="175"/>
      <c r="AC217" s="175"/>
      <c r="AD217" s="175"/>
      <c r="AE217" s="175"/>
      <c r="AF217" s="175"/>
      <c r="AG217" s="175"/>
      <c r="AH217" s="71"/>
      <c r="AI217" s="175"/>
      <c r="AJ217" s="175"/>
      <c r="AK217" s="175"/>
      <c r="AL217" s="175"/>
      <c r="AM217" s="175"/>
      <c r="AN217" s="175"/>
      <c r="AO217" s="175"/>
      <c r="AP217" s="175"/>
      <c r="AQ217" s="175"/>
      <c r="AR217" s="175"/>
      <c r="AS217" s="175"/>
      <c r="AT217" s="175"/>
      <c r="AU217" s="175"/>
      <c r="AV217" s="175"/>
      <c r="AW217" s="175"/>
      <c r="AX217" s="175"/>
      <c r="AY217" s="175"/>
      <c r="AZ217" s="175"/>
      <c r="BA217" s="175"/>
      <c r="BB217" s="175"/>
      <c r="BC217" s="175"/>
      <c r="BD217" s="175"/>
      <c r="BE217" s="175"/>
      <c r="BF217" s="175"/>
      <c r="BG217" s="175"/>
      <c r="BH217" s="175"/>
      <c r="BI217" s="175"/>
      <c r="BJ217" s="175"/>
      <c r="BK217" s="175"/>
      <c r="BL217" s="175"/>
      <c r="BM217" s="175"/>
      <c r="BN217" s="175"/>
      <c r="BO217" s="7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</row>
    <row r="218" spans="1:92" ht="10.5" customHeight="1">
      <c r="A218" s="71"/>
      <c r="B218" s="175"/>
      <c r="C218" s="175"/>
      <c r="D218" s="175"/>
      <c r="E218" s="175"/>
      <c r="F218" s="175"/>
      <c r="G218" s="175"/>
      <c r="H218" s="175"/>
      <c r="I218" s="175"/>
      <c r="J218" s="175"/>
      <c r="K218" s="175"/>
      <c r="L218" s="175"/>
      <c r="M218" s="175"/>
      <c r="N218" s="175"/>
      <c r="O218" s="175"/>
      <c r="P218" s="175"/>
      <c r="Q218" s="175"/>
      <c r="R218" s="175"/>
      <c r="S218" s="175"/>
      <c r="T218" s="175"/>
      <c r="U218" s="175"/>
      <c r="V218" s="175"/>
      <c r="W218" s="175"/>
      <c r="X218" s="175"/>
      <c r="Y218" s="175"/>
      <c r="Z218" s="175"/>
      <c r="AA218" s="175"/>
      <c r="AB218" s="175"/>
      <c r="AC218" s="175"/>
      <c r="AD218" s="175"/>
      <c r="AE218" s="175"/>
      <c r="AF218" s="175"/>
      <c r="AG218" s="175"/>
      <c r="AH218" s="71"/>
      <c r="AI218" s="175"/>
      <c r="AJ218" s="175"/>
      <c r="AK218" s="175"/>
      <c r="AL218" s="175"/>
      <c r="AM218" s="175"/>
      <c r="AN218" s="175"/>
      <c r="AO218" s="175"/>
      <c r="AP218" s="175"/>
      <c r="AQ218" s="175"/>
      <c r="AR218" s="175"/>
      <c r="AS218" s="175"/>
      <c r="AT218" s="175"/>
      <c r="AU218" s="175"/>
      <c r="AV218" s="175"/>
      <c r="AW218" s="175"/>
      <c r="AX218" s="175"/>
      <c r="AY218" s="175"/>
      <c r="AZ218" s="175"/>
      <c r="BA218" s="175"/>
      <c r="BB218" s="175"/>
      <c r="BC218" s="175"/>
      <c r="BD218" s="175"/>
      <c r="BE218" s="175"/>
      <c r="BF218" s="175"/>
      <c r="BG218" s="175"/>
      <c r="BH218" s="175"/>
      <c r="BI218" s="175"/>
      <c r="BJ218" s="175"/>
      <c r="BK218" s="175"/>
      <c r="BL218" s="175"/>
      <c r="BM218" s="175"/>
      <c r="BN218" s="175"/>
      <c r="BO218" s="7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</row>
    <row r="219" spans="1:92" ht="7.5" customHeight="1">
      <c r="A219" s="86"/>
      <c r="B219" s="86"/>
      <c r="C219" s="86"/>
      <c r="D219" s="86"/>
      <c r="E219" s="86"/>
      <c r="F219" s="86"/>
      <c r="G219" s="86"/>
      <c r="H219" s="86"/>
      <c r="I219" s="86"/>
      <c r="J219" s="86"/>
      <c r="K219" s="86"/>
      <c r="L219" s="86"/>
      <c r="M219" s="86"/>
      <c r="N219" s="86"/>
      <c r="O219" s="86"/>
      <c r="P219" s="86"/>
      <c r="Q219" s="86"/>
      <c r="R219" s="86"/>
      <c r="S219" s="86"/>
      <c r="T219" s="86"/>
      <c r="U219" s="86"/>
      <c r="V219" s="86"/>
      <c r="W219" s="86"/>
      <c r="X219" s="86"/>
      <c r="Y219" s="86"/>
      <c r="Z219" s="86"/>
      <c r="AA219" s="86"/>
      <c r="AB219" s="86"/>
      <c r="AC219" s="86"/>
      <c r="AD219" s="86"/>
      <c r="AE219" s="86"/>
      <c r="AF219" s="86"/>
      <c r="AG219" s="86"/>
      <c r="AH219" s="86"/>
      <c r="AI219" s="86"/>
      <c r="AJ219" s="86"/>
      <c r="AK219" s="86"/>
      <c r="AL219" s="86"/>
      <c r="AM219" s="86"/>
      <c r="AN219" s="86"/>
      <c r="AO219" s="86"/>
      <c r="AP219" s="86"/>
      <c r="AQ219" s="86"/>
      <c r="AR219" s="86"/>
      <c r="AS219" s="86"/>
      <c r="AT219" s="86"/>
      <c r="AU219" s="86"/>
      <c r="AV219" s="86"/>
      <c r="AW219" s="86"/>
      <c r="AX219" s="86"/>
      <c r="AY219" s="86"/>
      <c r="AZ219" s="86"/>
      <c r="BA219" s="86"/>
      <c r="BB219" s="86"/>
      <c r="BC219" s="86"/>
      <c r="BD219" s="86"/>
      <c r="BE219" s="86"/>
      <c r="BF219" s="86"/>
      <c r="BG219" s="86"/>
      <c r="BH219" s="86"/>
      <c r="BI219" s="86"/>
      <c r="BJ219" s="86"/>
      <c r="BK219" s="86"/>
      <c r="BL219" s="86"/>
      <c r="BM219" s="86"/>
      <c r="BN219" s="86"/>
      <c r="BO219" s="86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</row>
    <row r="220" spans="1:92" ht="9.75" customHeight="1">
      <c r="A220" s="71"/>
      <c r="B220" s="214" t="s">
        <v>207</v>
      </c>
      <c r="C220" s="175"/>
      <c r="D220" s="175"/>
      <c r="E220" s="175"/>
      <c r="F220" s="175"/>
      <c r="G220" s="175"/>
      <c r="H220" s="175"/>
      <c r="I220" s="175"/>
      <c r="J220" s="175"/>
      <c r="K220" s="175"/>
      <c r="L220" s="175"/>
      <c r="M220" s="175"/>
      <c r="N220" s="175"/>
      <c r="O220" s="175"/>
      <c r="P220" s="175"/>
      <c r="Q220" s="175"/>
      <c r="R220" s="175"/>
      <c r="S220" s="175"/>
      <c r="T220" s="175"/>
      <c r="U220" s="175"/>
      <c r="V220" s="175"/>
      <c r="W220" s="175"/>
      <c r="X220" s="175"/>
      <c r="Y220" s="175"/>
      <c r="Z220" s="175"/>
      <c r="AA220" s="175"/>
      <c r="AB220" s="175"/>
      <c r="AC220" s="175"/>
      <c r="AD220" s="175"/>
      <c r="AE220" s="175"/>
      <c r="AF220" s="175"/>
      <c r="AG220" s="175"/>
      <c r="AH220" s="71"/>
      <c r="AI220" s="214" t="s">
        <v>208</v>
      </c>
      <c r="AJ220" s="175"/>
      <c r="AK220" s="175"/>
      <c r="AL220" s="175"/>
      <c r="AM220" s="175"/>
      <c r="AN220" s="175"/>
      <c r="AO220" s="175"/>
      <c r="AP220" s="175"/>
      <c r="AQ220" s="175"/>
      <c r="AR220" s="175"/>
      <c r="AS220" s="175"/>
      <c r="AT220" s="175"/>
      <c r="AU220" s="175"/>
      <c r="AV220" s="175"/>
      <c r="AW220" s="175"/>
      <c r="AX220" s="175"/>
      <c r="AY220" s="175"/>
      <c r="AZ220" s="175"/>
      <c r="BA220" s="175"/>
      <c r="BB220" s="175"/>
      <c r="BC220" s="175"/>
      <c r="BD220" s="175"/>
      <c r="BE220" s="175"/>
      <c r="BF220" s="175"/>
      <c r="BG220" s="175"/>
      <c r="BH220" s="175"/>
      <c r="BI220" s="175"/>
      <c r="BJ220" s="175"/>
      <c r="BK220" s="175"/>
      <c r="BL220" s="175"/>
      <c r="BM220" s="175"/>
      <c r="BN220" s="175"/>
      <c r="BO220" s="7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</row>
    <row r="221" spans="1:92" ht="9.75" customHeight="1">
      <c r="A221" s="71"/>
      <c r="B221" s="175"/>
      <c r="C221" s="175"/>
      <c r="D221" s="175"/>
      <c r="E221" s="175"/>
      <c r="F221" s="175"/>
      <c r="G221" s="175"/>
      <c r="H221" s="175"/>
      <c r="I221" s="175"/>
      <c r="J221" s="175"/>
      <c r="K221" s="175"/>
      <c r="L221" s="175"/>
      <c r="M221" s="175"/>
      <c r="N221" s="175"/>
      <c r="O221" s="175"/>
      <c r="P221" s="175"/>
      <c r="Q221" s="175"/>
      <c r="R221" s="175"/>
      <c r="S221" s="175"/>
      <c r="T221" s="175"/>
      <c r="U221" s="175"/>
      <c r="V221" s="175"/>
      <c r="W221" s="175"/>
      <c r="X221" s="175"/>
      <c r="Y221" s="175"/>
      <c r="Z221" s="175"/>
      <c r="AA221" s="175"/>
      <c r="AB221" s="175"/>
      <c r="AC221" s="175"/>
      <c r="AD221" s="175"/>
      <c r="AE221" s="175"/>
      <c r="AF221" s="175"/>
      <c r="AG221" s="175"/>
      <c r="AH221" s="71"/>
      <c r="AI221" s="175"/>
      <c r="AJ221" s="175"/>
      <c r="AK221" s="175"/>
      <c r="AL221" s="175"/>
      <c r="AM221" s="175"/>
      <c r="AN221" s="175"/>
      <c r="AO221" s="175"/>
      <c r="AP221" s="175"/>
      <c r="AQ221" s="175"/>
      <c r="AR221" s="175"/>
      <c r="AS221" s="175"/>
      <c r="AT221" s="175"/>
      <c r="AU221" s="175"/>
      <c r="AV221" s="175"/>
      <c r="AW221" s="175"/>
      <c r="AX221" s="175"/>
      <c r="AY221" s="175"/>
      <c r="AZ221" s="175"/>
      <c r="BA221" s="175"/>
      <c r="BB221" s="175"/>
      <c r="BC221" s="175"/>
      <c r="BD221" s="175"/>
      <c r="BE221" s="175"/>
      <c r="BF221" s="175"/>
      <c r="BG221" s="175"/>
      <c r="BH221" s="175"/>
      <c r="BI221" s="175"/>
      <c r="BJ221" s="175"/>
      <c r="BK221" s="175"/>
      <c r="BL221" s="175"/>
      <c r="BM221" s="175"/>
      <c r="BN221" s="175"/>
      <c r="BO221" s="7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</row>
    <row r="222" spans="1:92" ht="9.75" customHeight="1">
      <c r="A222" s="71"/>
      <c r="B222" s="175"/>
      <c r="C222" s="175"/>
      <c r="D222" s="175"/>
      <c r="E222" s="175"/>
      <c r="F222" s="175"/>
      <c r="G222" s="175"/>
      <c r="H222" s="175"/>
      <c r="I222" s="175"/>
      <c r="J222" s="175"/>
      <c r="K222" s="175"/>
      <c r="L222" s="175"/>
      <c r="M222" s="175"/>
      <c r="N222" s="175"/>
      <c r="O222" s="175"/>
      <c r="P222" s="175"/>
      <c r="Q222" s="175"/>
      <c r="R222" s="175"/>
      <c r="S222" s="175"/>
      <c r="T222" s="175"/>
      <c r="U222" s="175"/>
      <c r="V222" s="175"/>
      <c r="W222" s="175"/>
      <c r="X222" s="175"/>
      <c r="Y222" s="175"/>
      <c r="Z222" s="175"/>
      <c r="AA222" s="175"/>
      <c r="AB222" s="175"/>
      <c r="AC222" s="175"/>
      <c r="AD222" s="175"/>
      <c r="AE222" s="175"/>
      <c r="AF222" s="175"/>
      <c r="AG222" s="175"/>
      <c r="AH222" s="71"/>
      <c r="AI222" s="175"/>
      <c r="AJ222" s="175"/>
      <c r="AK222" s="175"/>
      <c r="AL222" s="175"/>
      <c r="AM222" s="175"/>
      <c r="AN222" s="175"/>
      <c r="AO222" s="175"/>
      <c r="AP222" s="175"/>
      <c r="AQ222" s="175"/>
      <c r="AR222" s="175"/>
      <c r="AS222" s="175"/>
      <c r="AT222" s="175"/>
      <c r="AU222" s="175"/>
      <c r="AV222" s="175"/>
      <c r="AW222" s="175"/>
      <c r="AX222" s="175"/>
      <c r="AY222" s="175"/>
      <c r="AZ222" s="175"/>
      <c r="BA222" s="175"/>
      <c r="BB222" s="175"/>
      <c r="BC222" s="175"/>
      <c r="BD222" s="175"/>
      <c r="BE222" s="175"/>
      <c r="BF222" s="175"/>
      <c r="BG222" s="175"/>
      <c r="BH222" s="175"/>
      <c r="BI222" s="175"/>
      <c r="BJ222" s="175"/>
      <c r="BK222" s="175"/>
      <c r="BL222" s="175"/>
      <c r="BM222" s="175"/>
      <c r="BN222" s="175"/>
      <c r="BO222" s="7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</row>
    <row r="223" spans="1:92" ht="7.5" customHeight="1">
      <c r="A223" s="71"/>
      <c r="B223" s="71"/>
      <c r="C223" s="71"/>
      <c r="D223" s="71"/>
      <c r="E223" s="71"/>
      <c r="F223" s="71"/>
      <c r="G223" s="71"/>
      <c r="H223" s="71"/>
      <c r="I223" s="71"/>
      <c r="J223" s="71"/>
      <c r="K223" s="71"/>
      <c r="L223" s="71"/>
      <c r="M223" s="71"/>
      <c r="N223" s="71"/>
      <c r="O223" s="71"/>
      <c r="P223" s="71"/>
      <c r="Q223" s="71"/>
      <c r="R223" s="71"/>
      <c r="S223" s="71"/>
      <c r="T223" s="71"/>
      <c r="U223" s="71"/>
      <c r="V223" s="71"/>
      <c r="W223" s="71"/>
      <c r="X223" s="71"/>
      <c r="Y223" s="71"/>
      <c r="Z223" s="71"/>
      <c r="AA223" s="71"/>
      <c r="AB223" s="71"/>
      <c r="AC223" s="71"/>
      <c r="AD223" s="71"/>
      <c r="AE223" s="71"/>
      <c r="AF223" s="71"/>
      <c r="AG223" s="71"/>
      <c r="AH223" s="71"/>
      <c r="AI223" s="71"/>
      <c r="AJ223" s="71"/>
      <c r="AK223" s="71"/>
      <c r="AL223" s="71"/>
      <c r="AM223" s="71"/>
      <c r="AN223" s="71"/>
      <c r="AO223" s="71"/>
      <c r="AP223" s="71"/>
      <c r="AQ223" s="71"/>
      <c r="AR223" s="71"/>
      <c r="AS223" s="71"/>
      <c r="AT223" s="71"/>
      <c r="AU223" s="71"/>
      <c r="AV223" s="71"/>
      <c r="AW223" s="71"/>
      <c r="AX223" s="71"/>
      <c r="AY223" s="71"/>
      <c r="AZ223" s="71"/>
      <c r="BA223" s="71"/>
      <c r="BB223" s="71"/>
      <c r="BC223" s="71"/>
      <c r="BD223" s="71"/>
      <c r="BE223" s="71"/>
      <c r="BF223" s="71"/>
      <c r="BG223" s="71"/>
      <c r="BH223" s="71"/>
      <c r="BI223" s="71"/>
      <c r="BJ223" s="71"/>
      <c r="BK223" s="71"/>
      <c r="BL223" s="71"/>
      <c r="BM223" s="71"/>
      <c r="BN223" s="71"/>
      <c r="BO223" s="7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</row>
    <row r="224" spans="1:92" ht="18" customHeight="1">
      <c r="A224" s="246"/>
      <c r="B224" s="1"/>
      <c r="C224" s="218"/>
      <c r="D224" s="172"/>
      <c r="E224" s="172"/>
      <c r="F224" s="172"/>
      <c r="G224" s="172"/>
      <c r="H224" s="172"/>
      <c r="I224" s="173"/>
      <c r="J224" s="219"/>
      <c r="K224" s="175"/>
      <c r="L224" s="175"/>
      <c r="M224" s="175"/>
      <c r="N224" s="175"/>
      <c r="O224" s="175"/>
      <c r="P224" s="175"/>
      <c r="Q224" s="175"/>
      <c r="R224" s="175"/>
      <c r="S224" s="175"/>
      <c r="T224" s="175"/>
      <c r="U224" s="175"/>
      <c r="V224" s="175"/>
      <c r="W224" s="175"/>
      <c r="X224" s="175"/>
      <c r="Y224" s="220"/>
      <c r="Z224" s="218"/>
      <c r="AA224" s="172"/>
      <c r="AB224" s="172"/>
      <c r="AC224" s="172"/>
      <c r="AD224" s="172"/>
      <c r="AE224" s="172"/>
      <c r="AF224" s="172"/>
      <c r="AG224" s="173"/>
      <c r="AH224" s="1"/>
      <c r="AI224" s="218"/>
      <c r="AJ224" s="172"/>
      <c r="AK224" s="172"/>
      <c r="AL224" s="172"/>
      <c r="AM224" s="172"/>
      <c r="AN224" s="172"/>
      <c r="AO224" s="172"/>
      <c r="AP224" s="173"/>
      <c r="AQ224" s="219"/>
      <c r="AR224" s="175"/>
      <c r="AS224" s="175"/>
      <c r="AT224" s="175"/>
      <c r="AU224" s="175"/>
      <c r="AV224" s="175"/>
      <c r="AW224" s="175"/>
      <c r="AX224" s="175"/>
      <c r="AY224" s="175"/>
      <c r="AZ224" s="175"/>
      <c r="BA224" s="175"/>
      <c r="BB224" s="175"/>
      <c r="BC224" s="175"/>
      <c r="BD224" s="175"/>
      <c r="BE224" s="175"/>
      <c r="BF224" s="175"/>
      <c r="BG224" s="1"/>
      <c r="BH224" s="218"/>
      <c r="BI224" s="172"/>
      <c r="BJ224" s="172"/>
      <c r="BK224" s="172"/>
      <c r="BL224" s="172"/>
      <c r="BM224" s="173"/>
      <c r="BN224" s="1"/>
      <c r="BO224" s="7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</row>
    <row r="225" spans="1:92" ht="7.5" customHeight="1">
      <c r="A225" s="247"/>
      <c r="B225" s="71"/>
      <c r="C225" s="71"/>
      <c r="D225" s="71"/>
      <c r="E225" s="71"/>
      <c r="F225" s="71"/>
      <c r="G225" s="71"/>
      <c r="H225" s="71"/>
      <c r="I225" s="71"/>
      <c r="J225" s="71"/>
      <c r="K225" s="71"/>
      <c r="L225" s="71"/>
      <c r="M225" s="71"/>
      <c r="N225" s="71"/>
      <c r="O225" s="71"/>
      <c r="P225" s="71"/>
      <c r="Q225" s="71"/>
      <c r="R225" s="71"/>
      <c r="S225" s="71"/>
      <c r="T225" s="71"/>
      <c r="U225" s="71"/>
      <c r="V225" s="71"/>
      <c r="W225" s="71"/>
      <c r="X225" s="71"/>
      <c r="Y225" s="71"/>
      <c r="Z225" s="71"/>
      <c r="AA225" s="71"/>
      <c r="AB225" s="71"/>
      <c r="AC225" s="71"/>
      <c r="AD225" s="71"/>
      <c r="AE225" s="71"/>
      <c r="AF225" s="71"/>
      <c r="AG225" s="71"/>
      <c r="AH225" s="71"/>
      <c r="AI225" s="71"/>
      <c r="AJ225" s="71"/>
      <c r="AK225" s="71"/>
      <c r="AL225" s="71"/>
      <c r="AM225" s="71"/>
      <c r="AN225" s="71"/>
      <c r="AO225" s="71"/>
      <c r="AP225" s="71"/>
      <c r="AQ225" s="71"/>
      <c r="AR225" s="71"/>
      <c r="AS225" s="71"/>
      <c r="AT225" s="71"/>
      <c r="AU225" s="71"/>
      <c r="AV225" s="71"/>
      <c r="AW225" s="71"/>
      <c r="AX225" s="71"/>
      <c r="AY225" s="71"/>
      <c r="AZ225" s="71"/>
      <c r="BA225" s="71"/>
      <c r="BB225" s="71"/>
      <c r="BC225" s="71"/>
      <c r="BD225" s="71"/>
      <c r="BE225" s="71"/>
      <c r="BF225" s="71"/>
      <c r="BG225" s="71"/>
      <c r="BH225" s="71"/>
      <c r="BI225" s="71"/>
      <c r="BJ225" s="71"/>
      <c r="BK225" s="71"/>
      <c r="BL225" s="71"/>
      <c r="BM225" s="71"/>
      <c r="BN225" s="71"/>
      <c r="BO225" s="7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</row>
    <row r="226" spans="1:92" ht="10.5" customHeight="1">
      <c r="A226" s="247"/>
      <c r="B226" s="204"/>
      <c r="C226" s="175"/>
      <c r="D226" s="175"/>
      <c r="E226" s="175"/>
      <c r="F226" s="175"/>
      <c r="G226" s="175"/>
      <c r="H226" s="175"/>
      <c r="I226" s="175"/>
      <c r="J226" s="175"/>
      <c r="K226" s="175"/>
      <c r="L226" s="175"/>
      <c r="M226" s="175"/>
      <c r="N226" s="175"/>
      <c r="O226" s="175"/>
      <c r="P226" s="175"/>
      <c r="Q226" s="175"/>
      <c r="R226" s="175"/>
      <c r="S226" s="175"/>
      <c r="T226" s="175"/>
      <c r="U226" s="175"/>
      <c r="V226" s="175"/>
      <c r="W226" s="175"/>
      <c r="X226" s="175"/>
      <c r="Y226" s="175"/>
      <c r="Z226" s="175"/>
      <c r="AA226" s="175"/>
      <c r="AB226" s="175"/>
      <c r="AC226" s="175"/>
      <c r="AD226" s="175"/>
      <c r="AE226" s="175"/>
      <c r="AF226" s="175"/>
      <c r="AG226" s="175"/>
      <c r="AH226" s="71"/>
      <c r="AI226" s="204"/>
      <c r="AJ226" s="175"/>
      <c r="AK226" s="175"/>
      <c r="AL226" s="175"/>
      <c r="AM226" s="175"/>
      <c r="AN226" s="175"/>
      <c r="AO226" s="175"/>
      <c r="AP226" s="175"/>
      <c r="AQ226" s="175"/>
      <c r="AR226" s="175"/>
      <c r="AS226" s="175"/>
      <c r="AT226" s="175"/>
      <c r="AU226" s="175"/>
      <c r="AV226" s="175"/>
      <c r="AW226" s="175"/>
      <c r="AX226" s="175"/>
      <c r="AY226" s="175"/>
      <c r="AZ226" s="175"/>
      <c r="BA226" s="175"/>
      <c r="BB226" s="175"/>
      <c r="BC226" s="175"/>
      <c r="BD226" s="175"/>
      <c r="BE226" s="175"/>
      <c r="BF226" s="175"/>
      <c r="BG226" s="175"/>
      <c r="BH226" s="175"/>
      <c r="BI226" s="175"/>
      <c r="BJ226" s="175"/>
      <c r="BK226" s="175"/>
      <c r="BL226" s="175"/>
      <c r="BM226" s="175"/>
      <c r="BN226" s="175"/>
      <c r="BO226" s="7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</row>
    <row r="227" spans="1:92" ht="10.5" customHeight="1">
      <c r="A227" s="247"/>
      <c r="B227" s="175"/>
      <c r="C227" s="175"/>
      <c r="D227" s="175"/>
      <c r="E227" s="175"/>
      <c r="F227" s="175"/>
      <c r="G227" s="175"/>
      <c r="H227" s="175"/>
      <c r="I227" s="175"/>
      <c r="J227" s="175"/>
      <c r="K227" s="175"/>
      <c r="L227" s="175"/>
      <c r="M227" s="175"/>
      <c r="N227" s="175"/>
      <c r="O227" s="175"/>
      <c r="P227" s="175"/>
      <c r="Q227" s="175"/>
      <c r="R227" s="175"/>
      <c r="S227" s="175"/>
      <c r="T227" s="175"/>
      <c r="U227" s="175"/>
      <c r="V227" s="175"/>
      <c r="W227" s="175"/>
      <c r="X227" s="175"/>
      <c r="Y227" s="175"/>
      <c r="Z227" s="175"/>
      <c r="AA227" s="175"/>
      <c r="AB227" s="175"/>
      <c r="AC227" s="175"/>
      <c r="AD227" s="175"/>
      <c r="AE227" s="175"/>
      <c r="AF227" s="175"/>
      <c r="AG227" s="175"/>
      <c r="AH227" s="71"/>
      <c r="AI227" s="175"/>
      <c r="AJ227" s="175"/>
      <c r="AK227" s="175"/>
      <c r="AL227" s="175"/>
      <c r="AM227" s="175"/>
      <c r="AN227" s="175"/>
      <c r="AO227" s="175"/>
      <c r="AP227" s="175"/>
      <c r="AQ227" s="175"/>
      <c r="AR227" s="175"/>
      <c r="AS227" s="175"/>
      <c r="AT227" s="175"/>
      <c r="AU227" s="175"/>
      <c r="AV227" s="175"/>
      <c r="AW227" s="175"/>
      <c r="AX227" s="175"/>
      <c r="AY227" s="175"/>
      <c r="AZ227" s="175"/>
      <c r="BA227" s="175"/>
      <c r="BB227" s="175"/>
      <c r="BC227" s="175"/>
      <c r="BD227" s="175"/>
      <c r="BE227" s="175"/>
      <c r="BF227" s="175"/>
      <c r="BG227" s="175"/>
      <c r="BH227" s="175"/>
      <c r="BI227" s="175"/>
      <c r="BJ227" s="175"/>
      <c r="BK227" s="175"/>
      <c r="BL227" s="175"/>
      <c r="BM227" s="175"/>
      <c r="BN227" s="175"/>
      <c r="BO227" s="7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</row>
    <row r="228" spans="1:92" ht="10.5" customHeight="1">
      <c r="A228" s="247"/>
      <c r="B228" s="175"/>
      <c r="C228" s="175"/>
      <c r="D228" s="175"/>
      <c r="E228" s="175"/>
      <c r="F228" s="175"/>
      <c r="G228" s="175"/>
      <c r="H228" s="175"/>
      <c r="I228" s="175"/>
      <c r="J228" s="175"/>
      <c r="K228" s="175"/>
      <c r="L228" s="175"/>
      <c r="M228" s="175"/>
      <c r="N228" s="175"/>
      <c r="O228" s="175"/>
      <c r="P228" s="175"/>
      <c r="Q228" s="175"/>
      <c r="R228" s="175"/>
      <c r="S228" s="175"/>
      <c r="T228" s="175"/>
      <c r="U228" s="175"/>
      <c r="V228" s="175"/>
      <c r="W228" s="175"/>
      <c r="X228" s="175"/>
      <c r="Y228" s="175"/>
      <c r="Z228" s="175"/>
      <c r="AA228" s="175"/>
      <c r="AB228" s="175"/>
      <c r="AC228" s="175"/>
      <c r="AD228" s="175"/>
      <c r="AE228" s="175"/>
      <c r="AF228" s="175"/>
      <c r="AG228" s="175"/>
      <c r="AH228" s="71"/>
      <c r="AI228" s="175"/>
      <c r="AJ228" s="175"/>
      <c r="AK228" s="175"/>
      <c r="AL228" s="175"/>
      <c r="AM228" s="175"/>
      <c r="AN228" s="175"/>
      <c r="AO228" s="175"/>
      <c r="AP228" s="175"/>
      <c r="AQ228" s="175"/>
      <c r="AR228" s="175"/>
      <c r="AS228" s="175"/>
      <c r="AT228" s="175"/>
      <c r="AU228" s="175"/>
      <c r="AV228" s="175"/>
      <c r="AW228" s="175"/>
      <c r="AX228" s="175"/>
      <c r="AY228" s="175"/>
      <c r="AZ228" s="175"/>
      <c r="BA228" s="175"/>
      <c r="BB228" s="175"/>
      <c r="BC228" s="175"/>
      <c r="BD228" s="175"/>
      <c r="BE228" s="175"/>
      <c r="BF228" s="175"/>
      <c r="BG228" s="175"/>
      <c r="BH228" s="175"/>
      <c r="BI228" s="175"/>
      <c r="BJ228" s="175"/>
      <c r="BK228" s="175"/>
      <c r="BL228" s="175"/>
      <c r="BM228" s="175"/>
      <c r="BN228" s="175"/>
      <c r="BO228" s="7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</row>
    <row r="229" spans="1:92" ht="10.5" customHeight="1">
      <c r="A229" s="247"/>
      <c r="B229" s="175"/>
      <c r="C229" s="175"/>
      <c r="D229" s="175"/>
      <c r="E229" s="175"/>
      <c r="F229" s="175"/>
      <c r="G229" s="175"/>
      <c r="H229" s="175"/>
      <c r="I229" s="175"/>
      <c r="J229" s="175"/>
      <c r="K229" s="175"/>
      <c r="L229" s="175"/>
      <c r="M229" s="175"/>
      <c r="N229" s="175"/>
      <c r="O229" s="175"/>
      <c r="P229" s="175"/>
      <c r="Q229" s="175"/>
      <c r="R229" s="175"/>
      <c r="S229" s="175"/>
      <c r="T229" s="175"/>
      <c r="U229" s="175"/>
      <c r="V229" s="175"/>
      <c r="W229" s="175"/>
      <c r="X229" s="175"/>
      <c r="Y229" s="175"/>
      <c r="Z229" s="175"/>
      <c r="AA229" s="175"/>
      <c r="AB229" s="175"/>
      <c r="AC229" s="175"/>
      <c r="AD229" s="175"/>
      <c r="AE229" s="175"/>
      <c r="AF229" s="175"/>
      <c r="AG229" s="175"/>
      <c r="AH229" s="87"/>
      <c r="AI229" s="175"/>
      <c r="AJ229" s="175"/>
      <c r="AK229" s="175"/>
      <c r="AL229" s="175"/>
      <c r="AM229" s="175"/>
      <c r="AN229" s="175"/>
      <c r="AO229" s="175"/>
      <c r="AP229" s="175"/>
      <c r="AQ229" s="175"/>
      <c r="AR229" s="175"/>
      <c r="AS229" s="175"/>
      <c r="AT229" s="175"/>
      <c r="AU229" s="175"/>
      <c r="AV229" s="175"/>
      <c r="AW229" s="175"/>
      <c r="AX229" s="175"/>
      <c r="AY229" s="175"/>
      <c r="AZ229" s="175"/>
      <c r="BA229" s="175"/>
      <c r="BB229" s="175"/>
      <c r="BC229" s="175"/>
      <c r="BD229" s="175"/>
      <c r="BE229" s="175"/>
      <c r="BF229" s="175"/>
      <c r="BG229" s="175"/>
      <c r="BH229" s="175"/>
      <c r="BI229" s="175"/>
      <c r="BJ229" s="175"/>
      <c r="BK229" s="175"/>
      <c r="BL229" s="175"/>
      <c r="BM229" s="175"/>
      <c r="BN229" s="175"/>
      <c r="BO229" s="7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</row>
    <row r="230" spans="1:92" ht="10.5" customHeight="1">
      <c r="A230" s="247"/>
      <c r="B230" s="175"/>
      <c r="C230" s="175"/>
      <c r="D230" s="175"/>
      <c r="E230" s="175"/>
      <c r="F230" s="175"/>
      <c r="G230" s="175"/>
      <c r="H230" s="175"/>
      <c r="I230" s="175"/>
      <c r="J230" s="175"/>
      <c r="K230" s="175"/>
      <c r="L230" s="175"/>
      <c r="M230" s="175"/>
      <c r="N230" s="175"/>
      <c r="O230" s="175"/>
      <c r="P230" s="175"/>
      <c r="Q230" s="175"/>
      <c r="R230" s="175"/>
      <c r="S230" s="175"/>
      <c r="T230" s="175"/>
      <c r="U230" s="175"/>
      <c r="V230" s="175"/>
      <c r="W230" s="175"/>
      <c r="X230" s="175"/>
      <c r="Y230" s="175"/>
      <c r="Z230" s="175"/>
      <c r="AA230" s="175"/>
      <c r="AB230" s="175"/>
      <c r="AC230" s="175"/>
      <c r="AD230" s="175"/>
      <c r="AE230" s="175"/>
      <c r="AF230" s="175"/>
      <c r="AG230" s="175"/>
      <c r="AH230" s="87"/>
      <c r="AI230" s="175"/>
      <c r="AJ230" s="175"/>
      <c r="AK230" s="175"/>
      <c r="AL230" s="175"/>
      <c r="AM230" s="175"/>
      <c r="AN230" s="175"/>
      <c r="AO230" s="175"/>
      <c r="AP230" s="175"/>
      <c r="AQ230" s="175"/>
      <c r="AR230" s="175"/>
      <c r="AS230" s="175"/>
      <c r="AT230" s="175"/>
      <c r="AU230" s="175"/>
      <c r="AV230" s="175"/>
      <c r="AW230" s="175"/>
      <c r="AX230" s="175"/>
      <c r="AY230" s="175"/>
      <c r="AZ230" s="175"/>
      <c r="BA230" s="175"/>
      <c r="BB230" s="175"/>
      <c r="BC230" s="175"/>
      <c r="BD230" s="175"/>
      <c r="BE230" s="175"/>
      <c r="BF230" s="175"/>
      <c r="BG230" s="175"/>
      <c r="BH230" s="175"/>
      <c r="BI230" s="175"/>
      <c r="BJ230" s="175"/>
      <c r="BK230" s="175"/>
      <c r="BL230" s="175"/>
      <c r="BM230" s="175"/>
      <c r="BN230" s="175"/>
      <c r="BO230" s="7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</row>
    <row r="231" spans="1:92" ht="10.5" customHeight="1">
      <c r="A231" s="247"/>
      <c r="B231" s="175"/>
      <c r="C231" s="175"/>
      <c r="D231" s="175"/>
      <c r="E231" s="175"/>
      <c r="F231" s="175"/>
      <c r="G231" s="175"/>
      <c r="H231" s="175"/>
      <c r="I231" s="175"/>
      <c r="J231" s="175"/>
      <c r="K231" s="175"/>
      <c r="L231" s="175"/>
      <c r="M231" s="175"/>
      <c r="N231" s="175"/>
      <c r="O231" s="175"/>
      <c r="P231" s="175"/>
      <c r="Q231" s="175"/>
      <c r="R231" s="175"/>
      <c r="S231" s="175"/>
      <c r="T231" s="175"/>
      <c r="U231" s="175"/>
      <c r="V231" s="175"/>
      <c r="W231" s="175"/>
      <c r="X231" s="175"/>
      <c r="Y231" s="175"/>
      <c r="Z231" s="175"/>
      <c r="AA231" s="175"/>
      <c r="AB231" s="175"/>
      <c r="AC231" s="175"/>
      <c r="AD231" s="175"/>
      <c r="AE231" s="175"/>
      <c r="AF231" s="175"/>
      <c r="AG231" s="175"/>
      <c r="AH231" s="87"/>
      <c r="AI231" s="175"/>
      <c r="AJ231" s="175"/>
      <c r="AK231" s="175"/>
      <c r="AL231" s="175"/>
      <c r="AM231" s="175"/>
      <c r="AN231" s="175"/>
      <c r="AO231" s="175"/>
      <c r="AP231" s="175"/>
      <c r="AQ231" s="175"/>
      <c r="AR231" s="175"/>
      <c r="AS231" s="175"/>
      <c r="AT231" s="175"/>
      <c r="AU231" s="175"/>
      <c r="AV231" s="175"/>
      <c r="AW231" s="175"/>
      <c r="AX231" s="175"/>
      <c r="AY231" s="175"/>
      <c r="AZ231" s="175"/>
      <c r="BA231" s="175"/>
      <c r="BB231" s="175"/>
      <c r="BC231" s="175"/>
      <c r="BD231" s="175"/>
      <c r="BE231" s="175"/>
      <c r="BF231" s="175"/>
      <c r="BG231" s="175"/>
      <c r="BH231" s="175"/>
      <c r="BI231" s="175"/>
      <c r="BJ231" s="175"/>
      <c r="BK231" s="175"/>
      <c r="BL231" s="175"/>
      <c r="BM231" s="175"/>
      <c r="BN231" s="175"/>
      <c r="BO231" s="7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</row>
    <row r="232" spans="1:92" ht="10.5" customHeight="1">
      <c r="A232" s="247"/>
      <c r="B232" s="175"/>
      <c r="C232" s="175"/>
      <c r="D232" s="175"/>
      <c r="E232" s="175"/>
      <c r="F232" s="175"/>
      <c r="G232" s="175"/>
      <c r="H232" s="175"/>
      <c r="I232" s="175"/>
      <c r="J232" s="175"/>
      <c r="K232" s="175"/>
      <c r="L232" s="175"/>
      <c r="M232" s="175"/>
      <c r="N232" s="175"/>
      <c r="O232" s="175"/>
      <c r="P232" s="175"/>
      <c r="Q232" s="175"/>
      <c r="R232" s="175"/>
      <c r="S232" s="175"/>
      <c r="T232" s="175"/>
      <c r="U232" s="175"/>
      <c r="V232" s="175"/>
      <c r="W232" s="175"/>
      <c r="X232" s="175"/>
      <c r="Y232" s="175"/>
      <c r="Z232" s="175"/>
      <c r="AA232" s="175"/>
      <c r="AB232" s="175"/>
      <c r="AC232" s="175"/>
      <c r="AD232" s="175"/>
      <c r="AE232" s="175"/>
      <c r="AF232" s="175"/>
      <c r="AG232" s="175"/>
      <c r="AH232" s="87"/>
      <c r="AI232" s="175"/>
      <c r="AJ232" s="175"/>
      <c r="AK232" s="175"/>
      <c r="AL232" s="175"/>
      <c r="AM232" s="175"/>
      <c r="AN232" s="175"/>
      <c r="AO232" s="175"/>
      <c r="AP232" s="175"/>
      <c r="AQ232" s="175"/>
      <c r="AR232" s="175"/>
      <c r="AS232" s="175"/>
      <c r="AT232" s="175"/>
      <c r="AU232" s="175"/>
      <c r="AV232" s="175"/>
      <c r="AW232" s="175"/>
      <c r="AX232" s="175"/>
      <c r="AY232" s="175"/>
      <c r="AZ232" s="175"/>
      <c r="BA232" s="175"/>
      <c r="BB232" s="175"/>
      <c r="BC232" s="175"/>
      <c r="BD232" s="175"/>
      <c r="BE232" s="175"/>
      <c r="BF232" s="175"/>
      <c r="BG232" s="175"/>
      <c r="BH232" s="175"/>
      <c r="BI232" s="175"/>
      <c r="BJ232" s="175"/>
      <c r="BK232" s="175"/>
      <c r="BL232" s="175"/>
      <c r="BM232" s="175"/>
      <c r="BN232" s="175"/>
      <c r="BO232" s="7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</row>
    <row r="233" spans="1:92" ht="10.5" customHeight="1">
      <c r="A233" s="247"/>
      <c r="B233" s="175"/>
      <c r="C233" s="175"/>
      <c r="D233" s="175"/>
      <c r="E233" s="175"/>
      <c r="F233" s="175"/>
      <c r="G233" s="175"/>
      <c r="H233" s="175"/>
      <c r="I233" s="175"/>
      <c r="J233" s="175"/>
      <c r="K233" s="175"/>
      <c r="L233" s="175"/>
      <c r="M233" s="175"/>
      <c r="N233" s="175"/>
      <c r="O233" s="175"/>
      <c r="P233" s="175"/>
      <c r="Q233" s="175"/>
      <c r="R233" s="175"/>
      <c r="S233" s="175"/>
      <c r="T233" s="175"/>
      <c r="U233" s="175"/>
      <c r="V233" s="175"/>
      <c r="W233" s="175"/>
      <c r="X233" s="175"/>
      <c r="Y233" s="175"/>
      <c r="Z233" s="175"/>
      <c r="AA233" s="175"/>
      <c r="AB233" s="175"/>
      <c r="AC233" s="175"/>
      <c r="AD233" s="175"/>
      <c r="AE233" s="175"/>
      <c r="AF233" s="175"/>
      <c r="AG233" s="175"/>
      <c r="AH233" s="87"/>
      <c r="AI233" s="175"/>
      <c r="AJ233" s="175"/>
      <c r="AK233" s="175"/>
      <c r="AL233" s="175"/>
      <c r="AM233" s="175"/>
      <c r="AN233" s="175"/>
      <c r="AO233" s="175"/>
      <c r="AP233" s="175"/>
      <c r="AQ233" s="175"/>
      <c r="AR233" s="175"/>
      <c r="AS233" s="175"/>
      <c r="AT233" s="175"/>
      <c r="AU233" s="175"/>
      <c r="AV233" s="175"/>
      <c r="AW233" s="175"/>
      <c r="AX233" s="175"/>
      <c r="AY233" s="175"/>
      <c r="AZ233" s="175"/>
      <c r="BA233" s="175"/>
      <c r="BB233" s="175"/>
      <c r="BC233" s="175"/>
      <c r="BD233" s="175"/>
      <c r="BE233" s="175"/>
      <c r="BF233" s="175"/>
      <c r="BG233" s="175"/>
      <c r="BH233" s="175"/>
      <c r="BI233" s="175"/>
      <c r="BJ233" s="175"/>
      <c r="BK233" s="175"/>
      <c r="BL233" s="175"/>
      <c r="BM233" s="175"/>
      <c r="BN233" s="175"/>
      <c r="BO233" s="7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</row>
    <row r="234" spans="1:92" ht="10.5" customHeight="1">
      <c r="A234" s="247"/>
      <c r="B234" s="175"/>
      <c r="C234" s="175"/>
      <c r="D234" s="175"/>
      <c r="E234" s="175"/>
      <c r="F234" s="175"/>
      <c r="G234" s="175"/>
      <c r="H234" s="175"/>
      <c r="I234" s="175"/>
      <c r="J234" s="175"/>
      <c r="K234" s="175"/>
      <c r="L234" s="175"/>
      <c r="M234" s="175"/>
      <c r="N234" s="175"/>
      <c r="O234" s="175"/>
      <c r="P234" s="175"/>
      <c r="Q234" s="175"/>
      <c r="R234" s="175"/>
      <c r="S234" s="175"/>
      <c r="T234" s="175"/>
      <c r="U234" s="175"/>
      <c r="V234" s="175"/>
      <c r="W234" s="175"/>
      <c r="X234" s="175"/>
      <c r="Y234" s="175"/>
      <c r="Z234" s="175"/>
      <c r="AA234" s="175"/>
      <c r="AB234" s="175"/>
      <c r="AC234" s="175"/>
      <c r="AD234" s="175"/>
      <c r="AE234" s="175"/>
      <c r="AF234" s="175"/>
      <c r="AG234" s="175"/>
      <c r="AH234" s="87"/>
      <c r="AI234" s="175"/>
      <c r="AJ234" s="175"/>
      <c r="AK234" s="175"/>
      <c r="AL234" s="175"/>
      <c r="AM234" s="175"/>
      <c r="AN234" s="175"/>
      <c r="AO234" s="175"/>
      <c r="AP234" s="175"/>
      <c r="AQ234" s="175"/>
      <c r="AR234" s="175"/>
      <c r="AS234" s="175"/>
      <c r="AT234" s="175"/>
      <c r="AU234" s="175"/>
      <c r="AV234" s="175"/>
      <c r="AW234" s="175"/>
      <c r="AX234" s="175"/>
      <c r="AY234" s="175"/>
      <c r="AZ234" s="175"/>
      <c r="BA234" s="175"/>
      <c r="BB234" s="175"/>
      <c r="BC234" s="175"/>
      <c r="BD234" s="175"/>
      <c r="BE234" s="175"/>
      <c r="BF234" s="175"/>
      <c r="BG234" s="175"/>
      <c r="BH234" s="175"/>
      <c r="BI234" s="175"/>
      <c r="BJ234" s="175"/>
      <c r="BK234" s="175"/>
      <c r="BL234" s="175"/>
      <c r="BM234" s="175"/>
      <c r="BN234" s="175"/>
      <c r="BO234" s="7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</row>
    <row r="235" spans="1:92" ht="10.5" customHeight="1">
      <c r="A235" s="247"/>
      <c r="B235" s="175"/>
      <c r="C235" s="175"/>
      <c r="D235" s="175"/>
      <c r="E235" s="175"/>
      <c r="F235" s="175"/>
      <c r="G235" s="175"/>
      <c r="H235" s="175"/>
      <c r="I235" s="175"/>
      <c r="J235" s="175"/>
      <c r="K235" s="175"/>
      <c r="L235" s="175"/>
      <c r="M235" s="175"/>
      <c r="N235" s="175"/>
      <c r="O235" s="175"/>
      <c r="P235" s="175"/>
      <c r="Q235" s="175"/>
      <c r="R235" s="175"/>
      <c r="S235" s="175"/>
      <c r="T235" s="175"/>
      <c r="U235" s="175"/>
      <c r="V235" s="175"/>
      <c r="W235" s="175"/>
      <c r="X235" s="175"/>
      <c r="Y235" s="175"/>
      <c r="Z235" s="175"/>
      <c r="AA235" s="175"/>
      <c r="AB235" s="175"/>
      <c r="AC235" s="175"/>
      <c r="AD235" s="175"/>
      <c r="AE235" s="175"/>
      <c r="AF235" s="175"/>
      <c r="AG235" s="175"/>
      <c r="AH235" s="71"/>
      <c r="AI235" s="175"/>
      <c r="AJ235" s="175"/>
      <c r="AK235" s="175"/>
      <c r="AL235" s="175"/>
      <c r="AM235" s="175"/>
      <c r="AN235" s="175"/>
      <c r="AO235" s="175"/>
      <c r="AP235" s="175"/>
      <c r="AQ235" s="175"/>
      <c r="AR235" s="175"/>
      <c r="AS235" s="175"/>
      <c r="AT235" s="175"/>
      <c r="AU235" s="175"/>
      <c r="AV235" s="175"/>
      <c r="AW235" s="175"/>
      <c r="AX235" s="175"/>
      <c r="AY235" s="175"/>
      <c r="AZ235" s="175"/>
      <c r="BA235" s="175"/>
      <c r="BB235" s="175"/>
      <c r="BC235" s="175"/>
      <c r="BD235" s="175"/>
      <c r="BE235" s="175"/>
      <c r="BF235" s="175"/>
      <c r="BG235" s="175"/>
      <c r="BH235" s="175"/>
      <c r="BI235" s="175"/>
      <c r="BJ235" s="175"/>
      <c r="BK235" s="175"/>
      <c r="BL235" s="175"/>
      <c r="BM235" s="175"/>
      <c r="BN235" s="175"/>
      <c r="BO235" s="7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</row>
    <row r="236" spans="1:92" ht="10.5" customHeight="1">
      <c r="A236" s="247"/>
      <c r="B236" s="175"/>
      <c r="C236" s="175"/>
      <c r="D236" s="175"/>
      <c r="E236" s="175"/>
      <c r="F236" s="175"/>
      <c r="G236" s="175"/>
      <c r="H236" s="175"/>
      <c r="I236" s="175"/>
      <c r="J236" s="175"/>
      <c r="K236" s="175"/>
      <c r="L236" s="175"/>
      <c r="M236" s="175"/>
      <c r="N236" s="175"/>
      <c r="O236" s="175"/>
      <c r="P236" s="175"/>
      <c r="Q236" s="175"/>
      <c r="R236" s="175"/>
      <c r="S236" s="175"/>
      <c r="T236" s="175"/>
      <c r="U236" s="175"/>
      <c r="V236" s="175"/>
      <c r="W236" s="175"/>
      <c r="X236" s="175"/>
      <c r="Y236" s="175"/>
      <c r="Z236" s="175"/>
      <c r="AA236" s="175"/>
      <c r="AB236" s="175"/>
      <c r="AC236" s="175"/>
      <c r="AD236" s="175"/>
      <c r="AE236" s="175"/>
      <c r="AF236" s="175"/>
      <c r="AG236" s="175"/>
      <c r="AH236" s="71"/>
      <c r="AI236" s="175"/>
      <c r="AJ236" s="175"/>
      <c r="AK236" s="175"/>
      <c r="AL236" s="175"/>
      <c r="AM236" s="175"/>
      <c r="AN236" s="175"/>
      <c r="AO236" s="175"/>
      <c r="AP236" s="175"/>
      <c r="AQ236" s="175"/>
      <c r="AR236" s="175"/>
      <c r="AS236" s="175"/>
      <c r="AT236" s="175"/>
      <c r="AU236" s="175"/>
      <c r="AV236" s="175"/>
      <c r="AW236" s="175"/>
      <c r="AX236" s="175"/>
      <c r="AY236" s="175"/>
      <c r="AZ236" s="175"/>
      <c r="BA236" s="175"/>
      <c r="BB236" s="175"/>
      <c r="BC236" s="175"/>
      <c r="BD236" s="175"/>
      <c r="BE236" s="175"/>
      <c r="BF236" s="175"/>
      <c r="BG236" s="175"/>
      <c r="BH236" s="175"/>
      <c r="BI236" s="175"/>
      <c r="BJ236" s="175"/>
      <c r="BK236" s="175"/>
      <c r="BL236" s="175"/>
      <c r="BM236" s="175"/>
      <c r="BN236" s="175"/>
      <c r="BO236" s="7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</row>
    <row r="237" spans="1:92" ht="10.5" customHeight="1">
      <c r="A237" s="247"/>
      <c r="B237" s="175"/>
      <c r="C237" s="175"/>
      <c r="D237" s="175"/>
      <c r="E237" s="175"/>
      <c r="F237" s="175"/>
      <c r="G237" s="175"/>
      <c r="H237" s="175"/>
      <c r="I237" s="175"/>
      <c r="J237" s="175"/>
      <c r="K237" s="175"/>
      <c r="L237" s="175"/>
      <c r="M237" s="175"/>
      <c r="N237" s="175"/>
      <c r="O237" s="175"/>
      <c r="P237" s="175"/>
      <c r="Q237" s="175"/>
      <c r="R237" s="175"/>
      <c r="S237" s="175"/>
      <c r="T237" s="175"/>
      <c r="U237" s="175"/>
      <c r="V237" s="175"/>
      <c r="W237" s="175"/>
      <c r="X237" s="175"/>
      <c r="Y237" s="175"/>
      <c r="Z237" s="175"/>
      <c r="AA237" s="175"/>
      <c r="AB237" s="175"/>
      <c r="AC237" s="175"/>
      <c r="AD237" s="175"/>
      <c r="AE237" s="175"/>
      <c r="AF237" s="175"/>
      <c r="AG237" s="175"/>
      <c r="AH237" s="71"/>
      <c r="AI237" s="175"/>
      <c r="AJ237" s="175"/>
      <c r="AK237" s="175"/>
      <c r="AL237" s="175"/>
      <c r="AM237" s="175"/>
      <c r="AN237" s="175"/>
      <c r="AO237" s="175"/>
      <c r="AP237" s="175"/>
      <c r="AQ237" s="175"/>
      <c r="AR237" s="175"/>
      <c r="AS237" s="175"/>
      <c r="AT237" s="175"/>
      <c r="AU237" s="175"/>
      <c r="AV237" s="175"/>
      <c r="AW237" s="175"/>
      <c r="AX237" s="175"/>
      <c r="AY237" s="175"/>
      <c r="AZ237" s="175"/>
      <c r="BA237" s="175"/>
      <c r="BB237" s="175"/>
      <c r="BC237" s="175"/>
      <c r="BD237" s="175"/>
      <c r="BE237" s="175"/>
      <c r="BF237" s="175"/>
      <c r="BG237" s="175"/>
      <c r="BH237" s="175"/>
      <c r="BI237" s="175"/>
      <c r="BJ237" s="175"/>
      <c r="BK237" s="175"/>
      <c r="BL237" s="175"/>
      <c r="BM237" s="175"/>
      <c r="BN237" s="175"/>
      <c r="BO237" s="7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</row>
    <row r="238" spans="1:92" ht="10.5" customHeight="1">
      <c r="A238" s="247"/>
      <c r="B238" s="175"/>
      <c r="C238" s="175"/>
      <c r="D238" s="175"/>
      <c r="E238" s="175"/>
      <c r="F238" s="175"/>
      <c r="G238" s="175"/>
      <c r="H238" s="175"/>
      <c r="I238" s="175"/>
      <c r="J238" s="175"/>
      <c r="K238" s="175"/>
      <c r="L238" s="175"/>
      <c r="M238" s="175"/>
      <c r="N238" s="175"/>
      <c r="O238" s="175"/>
      <c r="P238" s="175"/>
      <c r="Q238" s="175"/>
      <c r="R238" s="175"/>
      <c r="S238" s="175"/>
      <c r="T238" s="175"/>
      <c r="U238" s="175"/>
      <c r="V238" s="175"/>
      <c r="W238" s="175"/>
      <c r="X238" s="175"/>
      <c r="Y238" s="175"/>
      <c r="Z238" s="175"/>
      <c r="AA238" s="175"/>
      <c r="AB238" s="175"/>
      <c r="AC238" s="175"/>
      <c r="AD238" s="175"/>
      <c r="AE238" s="175"/>
      <c r="AF238" s="175"/>
      <c r="AG238" s="175"/>
      <c r="AH238" s="71"/>
      <c r="AI238" s="175"/>
      <c r="AJ238" s="175"/>
      <c r="AK238" s="175"/>
      <c r="AL238" s="175"/>
      <c r="AM238" s="175"/>
      <c r="AN238" s="175"/>
      <c r="AO238" s="175"/>
      <c r="AP238" s="175"/>
      <c r="AQ238" s="175"/>
      <c r="AR238" s="175"/>
      <c r="AS238" s="175"/>
      <c r="AT238" s="175"/>
      <c r="AU238" s="175"/>
      <c r="AV238" s="175"/>
      <c r="AW238" s="175"/>
      <c r="AX238" s="175"/>
      <c r="AY238" s="175"/>
      <c r="AZ238" s="175"/>
      <c r="BA238" s="175"/>
      <c r="BB238" s="175"/>
      <c r="BC238" s="175"/>
      <c r="BD238" s="175"/>
      <c r="BE238" s="175"/>
      <c r="BF238" s="175"/>
      <c r="BG238" s="175"/>
      <c r="BH238" s="175"/>
      <c r="BI238" s="175"/>
      <c r="BJ238" s="175"/>
      <c r="BK238" s="175"/>
      <c r="BL238" s="175"/>
      <c r="BM238" s="175"/>
      <c r="BN238" s="175"/>
      <c r="BO238" s="7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</row>
    <row r="239" spans="1:92" ht="10.5" customHeight="1">
      <c r="A239" s="247"/>
      <c r="B239" s="175"/>
      <c r="C239" s="175"/>
      <c r="D239" s="175"/>
      <c r="E239" s="175"/>
      <c r="F239" s="175"/>
      <c r="G239" s="175"/>
      <c r="H239" s="175"/>
      <c r="I239" s="175"/>
      <c r="J239" s="175"/>
      <c r="K239" s="175"/>
      <c r="L239" s="175"/>
      <c r="M239" s="175"/>
      <c r="N239" s="175"/>
      <c r="O239" s="175"/>
      <c r="P239" s="175"/>
      <c r="Q239" s="175"/>
      <c r="R239" s="175"/>
      <c r="S239" s="175"/>
      <c r="T239" s="175"/>
      <c r="U239" s="175"/>
      <c r="V239" s="175"/>
      <c r="W239" s="175"/>
      <c r="X239" s="175"/>
      <c r="Y239" s="175"/>
      <c r="Z239" s="175"/>
      <c r="AA239" s="175"/>
      <c r="AB239" s="175"/>
      <c r="AC239" s="175"/>
      <c r="AD239" s="175"/>
      <c r="AE239" s="175"/>
      <c r="AF239" s="175"/>
      <c r="AG239" s="175"/>
      <c r="AH239" s="71"/>
      <c r="AI239" s="175"/>
      <c r="AJ239" s="175"/>
      <c r="AK239" s="175"/>
      <c r="AL239" s="175"/>
      <c r="AM239" s="175"/>
      <c r="AN239" s="175"/>
      <c r="AO239" s="175"/>
      <c r="AP239" s="175"/>
      <c r="AQ239" s="175"/>
      <c r="AR239" s="175"/>
      <c r="AS239" s="175"/>
      <c r="AT239" s="175"/>
      <c r="AU239" s="175"/>
      <c r="AV239" s="175"/>
      <c r="AW239" s="175"/>
      <c r="AX239" s="175"/>
      <c r="AY239" s="175"/>
      <c r="AZ239" s="175"/>
      <c r="BA239" s="175"/>
      <c r="BB239" s="175"/>
      <c r="BC239" s="175"/>
      <c r="BD239" s="175"/>
      <c r="BE239" s="175"/>
      <c r="BF239" s="175"/>
      <c r="BG239" s="175"/>
      <c r="BH239" s="175"/>
      <c r="BI239" s="175"/>
      <c r="BJ239" s="175"/>
      <c r="BK239" s="175"/>
      <c r="BL239" s="175"/>
      <c r="BM239" s="175"/>
      <c r="BN239" s="175"/>
      <c r="BO239" s="7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</row>
    <row r="240" spans="1:92" ht="10.5" customHeight="1">
      <c r="A240" s="247"/>
      <c r="B240" s="175"/>
      <c r="C240" s="175"/>
      <c r="D240" s="175"/>
      <c r="E240" s="175"/>
      <c r="F240" s="175"/>
      <c r="G240" s="175"/>
      <c r="H240" s="175"/>
      <c r="I240" s="175"/>
      <c r="J240" s="175"/>
      <c r="K240" s="175"/>
      <c r="L240" s="175"/>
      <c r="M240" s="175"/>
      <c r="N240" s="175"/>
      <c r="O240" s="175"/>
      <c r="P240" s="175"/>
      <c r="Q240" s="175"/>
      <c r="R240" s="175"/>
      <c r="S240" s="175"/>
      <c r="T240" s="175"/>
      <c r="U240" s="175"/>
      <c r="V240" s="175"/>
      <c r="W240" s="175"/>
      <c r="X240" s="175"/>
      <c r="Y240" s="175"/>
      <c r="Z240" s="175"/>
      <c r="AA240" s="175"/>
      <c r="AB240" s="175"/>
      <c r="AC240" s="175"/>
      <c r="AD240" s="175"/>
      <c r="AE240" s="175"/>
      <c r="AF240" s="175"/>
      <c r="AG240" s="175"/>
      <c r="AH240" s="71"/>
      <c r="AI240" s="175"/>
      <c r="AJ240" s="175"/>
      <c r="AK240" s="175"/>
      <c r="AL240" s="175"/>
      <c r="AM240" s="175"/>
      <c r="AN240" s="175"/>
      <c r="AO240" s="175"/>
      <c r="AP240" s="175"/>
      <c r="AQ240" s="175"/>
      <c r="AR240" s="175"/>
      <c r="AS240" s="175"/>
      <c r="AT240" s="175"/>
      <c r="AU240" s="175"/>
      <c r="AV240" s="175"/>
      <c r="AW240" s="175"/>
      <c r="AX240" s="175"/>
      <c r="AY240" s="175"/>
      <c r="AZ240" s="175"/>
      <c r="BA240" s="175"/>
      <c r="BB240" s="175"/>
      <c r="BC240" s="175"/>
      <c r="BD240" s="175"/>
      <c r="BE240" s="175"/>
      <c r="BF240" s="175"/>
      <c r="BG240" s="175"/>
      <c r="BH240" s="175"/>
      <c r="BI240" s="175"/>
      <c r="BJ240" s="175"/>
      <c r="BK240" s="175"/>
      <c r="BL240" s="175"/>
      <c r="BM240" s="175"/>
      <c r="BN240" s="175"/>
      <c r="BO240" s="7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</row>
    <row r="241" spans="1:92" ht="10.5" customHeight="1">
      <c r="A241" s="247"/>
      <c r="B241" s="175"/>
      <c r="C241" s="175"/>
      <c r="D241" s="175"/>
      <c r="E241" s="175"/>
      <c r="F241" s="175"/>
      <c r="G241" s="175"/>
      <c r="H241" s="175"/>
      <c r="I241" s="175"/>
      <c r="J241" s="175"/>
      <c r="K241" s="175"/>
      <c r="L241" s="175"/>
      <c r="M241" s="175"/>
      <c r="N241" s="175"/>
      <c r="O241" s="175"/>
      <c r="P241" s="175"/>
      <c r="Q241" s="175"/>
      <c r="R241" s="175"/>
      <c r="S241" s="175"/>
      <c r="T241" s="175"/>
      <c r="U241" s="175"/>
      <c r="V241" s="175"/>
      <c r="W241" s="175"/>
      <c r="X241" s="175"/>
      <c r="Y241" s="175"/>
      <c r="Z241" s="175"/>
      <c r="AA241" s="175"/>
      <c r="AB241" s="175"/>
      <c r="AC241" s="175"/>
      <c r="AD241" s="175"/>
      <c r="AE241" s="175"/>
      <c r="AF241" s="175"/>
      <c r="AG241" s="175"/>
      <c r="AH241" s="71"/>
      <c r="AI241" s="175"/>
      <c r="AJ241" s="175"/>
      <c r="AK241" s="175"/>
      <c r="AL241" s="175"/>
      <c r="AM241" s="175"/>
      <c r="AN241" s="175"/>
      <c r="AO241" s="175"/>
      <c r="AP241" s="175"/>
      <c r="AQ241" s="175"/>
      <c r="AR241" s="175"/>
      <c r="AS241" s="175"/>
      <c r="AT241" s="175"/>
      <c r="AU241" s="175"/>
      <c r="AV241" s="175"/>
      <c r="AW241" s="175"/>
      <c r="AX241" s="175"/>
      <c r="AY241" s="175"/>
      <c r="AZ241" s="175"/>
      <c r="BA241" s="175"/>
      <c r="BB241" s="175"/>
      <c r="BC241" s="175"/>
      <c r="BD241" s="175"/>
      <c r="BE241" s="175"/>
      <c r="BF241" s="175"/>
      <c r="BG241" s="175"/>
      <c r="BH241" s="175"/>
      <c r="BI241" s="175"/>
      <c r="BJ241" s="175"/>
      <c r="BK241" s="175"/>
      <c r="BL241" s="175"/>
      <c r="BM241" s="175"/>
      <c r="BN241" s="175"/>
      <c r="BO241" s="7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</row>
    <row r="242" spans="1:92" ht="10.5" customHeight="1">
      <c r="A242" s="247"/>
      <c r="B242" s="175"/>
      <c r="C242" s="175"/>
      <c r="D242" s="175"/>
      <c r="E242" s="175"/>
      <c r="F242" s="175"/>
      <c r="G242" s="175"/>
      <c r="H242" s="175"/>
      <c r="I242" s="175"/>
      <c r="J242" s="175"/>
      <c r="K242" s="175"/>
      <c r="L242" s="175"/>
      <c r="M242" s="175"/>
      <c r="N242" s="175"/>
      <c r="O242" s="175"/>
      <c r="P242" s="175"/>
      <c r="Q242" s="175"/>
      <c r="R242" s="175"/>
      <c r="S242" s="175"/>
      <c r="T242" s="175"/>
      <c r="U242" s="175"/>
      <c r="V242" s="175"/>
      <c r="W242" s="175"/>
      <c r="X242" s="175"/>
      <c r="Y242" s="175"/>
      <c r="Z242" s="175"/>
      <c r="AA242" s="175"/>
      <c r="AB242" s="175"/>
      <c r="AC242" s="175"/>
      <c r="AD242" s="175"/>
      <c r="AE242" s="175"/>
      <c r="AF242" s="175"/>
      <c r="AG242" s="175"/>
      <c r="AH242" s="71"/>
      <c r="AI242" s="175"/>
      <c r="AJ242" s="175"/>
      <c r="AK242" s="175"/>
      <c r="AL242" s="175"/>
      <c r="AM242" s="175"/>
      <c r="AN242" s="175"/>
      <c r="AO242" s="175"/>
      <c r="AP242" s="175"/>
      <c r="AQ242" s="175"/>
      <c r="AR242" s="175"/>
      <c r="AS242" s="175"/>
      <c r="AT242" s="175"/>
      <c r="AU242" s="175"/>
      <c r="AV242" s="175"/>
      <c r="AW242" s="175"/>
      <c r="AX242" s="175"/>
      <c r="AY242" s="175"/>
      <c r="AZ242" s="175"/>
      <c r="BA242" s="175"/>
      <c r="BB242" s="175"/>
      <c r="BC242" s="175"/>
      <c r="BD242" s="175"/>
      <c r="BE242" s="175"/>
      <c r="BF242" s="175"/>
      <c r="BG242" s="175"/>
      <c r="BH242" s="175"/>
      <c r="BI242" s="175"/>
      <c r="BJ242" s="175"/>
      <c r="BK242" s="175"/>
      <c r="BL242" s="175"/>
      <c r="BM242" s="175"/>
      <c r="BN242" s="175"/>
      <c r="BO242" s="7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</row>
    <row r="243" spans="1:92" ht="7.5" customHeight="1">
      <c r="A243" s="247"/>
      <c r="B243" s="88"/>
      <c r="C243" s="88"/>
      <c r="D243" s="88"/>
      <c r="E243" s="88"/>
      <c r="F243" s="88"/>
      <c r="G243" s="88"/>
      <c r="H243" s="88"/>
      <c r="I243" s="88"/>
      <c r="J243" s="88"/>
      <c r="K243" s="88"/>
      <c r="L243" s="88"/>
      <c r="M243" s="88"/>
      <c r="N243" s="88"/>
      <c r="O243" s="88"/>
      <c r="P243" s="88"/>
      <c r="Q243" s="88"/>
      <c r="R243" s="88"/>
      <c r="S243" s="88"/>
      <c r="T243" s="88"/>
      <c r="U243" s="88"/>
      <c r="V243" s="88"/>
      <c r="W243" s="88"/>
      <c r="X243" s="88"/>
      <c r="Y243" s="88"/>
      <c r="Z243" s="88"/>
      <c r="AA243" s="71"/>
      <c r="AB243" s="71"/>
      <c r="AC243" s="71"/>
      <c r="AD243" s="71"/>
      <c r="AE243" s="71"/>
      <c r="AF243" s="71"/>
      <c r="AG243" s="71"/>
      <c r="AH243" s="71"/>
      <c r="AI243" s="71"/>
      <c r="AJ243" s="71"/>
      <c r="AK243" s="71"/>
      <c r="AL243" s="71"/>
      <c r="AM243" s="71"/>
      <c r="AN243" s="71"/>
      <c r="AO243" s="71"/>
      <c r="AP243" s="71"/>
      <c r="AQ243" s="71"/>
      <c r="AR243" s="71"/>
      <c r="AS243" s="71"/>
      <c r="AT243" s="71"/>
      <c r="AU243" s="71"/>
      <c r="AV243" s="71"/>
      <c r="AW243" s="71"/>
      <c r="AX243" s="71"/>
      <c r="AY243" s="71"/>
      <c r="AZ243" s="71"/>
      <c r="BA243" s="71"/>
      <c r="BB243" s="71"/>
      <c r="BC243" s="71"/>
      <c r="BD243" s="71"/>
      <c r="BE243" s="71"/>
      <c r="BF243" s="71"/>
      <c r="BG243" s="71"/>
      <c r="BH243" s="71"/>
      <c r="BI243" s="71"/>
      <c r="BJ243" s="71"/>
      <c r="BK243" s="71"/>
      <c r="BL243" s="71"/>
      <c r="BM243" s="71"/>
      <c r="BN243" s="71"/>
      <c r="BO243" s="7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</row>
    <row r="244" spans="1:92" ht="9.75" customHeight="1">
      <c r="A244" s="247"/>
      <c r="B244" s="214" t="s">
        <v>278</v>
      </c>
      <c r="C244" s="175"/>
      <c r="D244" s="175"/>
      <c r="E244" s="175"/>
      <c r="F244" s="175"/>
      <c r="G244" s="175"/>
      <c r="H244" s="175"/>
      <c r="I244" s="175"/>
      <c r="J244" s="175"/>
      <c r="K244" s="175"/>
      <c r="L244" s="175"/>
      <c r="M244" s="175"/>
      <c r="N244" s="175"/>
      <c r="O244" s="175"/>
      <c r="P244" s="175"/>
      <c r="Q244" s="175"/>
      <c r="R244" s="175"/>
      <c r="S244" s="175"/>
      <c r="T244" s="175"/>
      <c r="U244" s="175"/>
      <c r="V244" s="175"/>
      <c r="W244" s="175"/>
      <c r="X244" s="175"/>
      <c r="Y244" s="175"/>
      <c r="Z244" s="175"/>
      <c r="AA244" s="175"/>
      <c r="AB244" s="175"/>
      <c r="AC244" s="175"/>
      <c r="AD244" s="175"/>
      <c r="AE244" s="175"/>
      <c r="AF244" s="175"/>
      <c r="AG244" s="175"/>
      <c r="AH244" s="87"/>
      <c r="AI244" s="214" t="s">
        <v>279</v>
      </c>
      <c r="AJ244" s="175"/>
      <c r="AK244" s="175"/>
      <c r="AL244" s="175"/>
      <c r="AM244" s="175"/>
      <c r="AN244" s="175"/>
      <c r="AO244" s="175"/>
      <c r="AP244" s="175"/>
      <c r="AQ244" s="175"/>
      <c r="AR244" s="175"/>
      <c r="AS244" s="175"/>
      <c r="AT244" s="175"/>
      <c r="AU244" s="175"/>
      <c r="AV244" s="175"/>
      <c r="AW244" s="175"/>
      <c r="AX244" s="175"/>
      <c r="AY244" s="175"/>
      <c r="AZ244" s="175"/>
      <c r="BA244" s="175"/>
      <c r="BB244" s="175"/>
      <c r="BC244" s="175"/>
      <c r="BD244" s="175"/>
      <c r="BE244" s="175"/>
      <c r="BF244" s="175"/>
      <c r="BG244" s="175"/>
      <c r="BH244" s="175"/>
      <c r="BI244" s="175"/>
      <c r="BJ244" s="175"/>
      <c r="BK244" s="175"/>
      <c r="BL244" s="175"/>
      <c r="BM244" s="175"/>
      <c r="BN244" s="175"/>
      <c r="BO244" s="71"/>
      <c r="BP244" s="8"/>
      <c r="BQ244" s="8"/>
      <c r="BR244" s="8"/>
      <c r="BS244" s="8"/>
      <c r="BT244" s="8"/>
      <c r="BU244" s="8"/>
      <c r="BV244" s="8"/>
      <c r="BW244" s="8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</row>
    <row r="245" spans="1:92" ht="9.75" customHeight="1">
      <c r="A245" s="247"/>
      <c r="B245" s="175"/>
      <c r="C245" s="175"/>
      <c r="D245" s="175"/>
      <c r="E245" s="175"/>
      <c r="F245" s="175"/>
      <c r="G245" s="175"/>
      <c r="H245" s="175"/>
      <c r="I245" s="175"/>
      <c r="J245" s="175"/>
      <c r="K245" s="175"/>
      <c r="L245" s="175"/>
      <c r="M245" s="175"/>
      <c r="N245" s="175"/>
      <c r="O245" s="175"/>
      <c r="P245" s="175"/>
      <c r="Q245" s="175"/>
      <c r="R245" s="175"/>
      <c r="S245" s="175"/>
      <c r="T245" s="175"/>
      <c r="U245" s="175"/>
      <c r="V245" s="175"/>
      <c r="W245" s="175"/>
      <c r="X245" s="175"/>
      <c r="Y245" s="175"/>
      <c r="Z245" s="175"/>
      <c r="AA245" s="175"/>
      <c r="AB245" s="175"/>
      <c r="AC245" s="175"/>
      <c r="AD245" s="175"/>
      <c r="AE245" s="175"/>
      <c r="AF245" s="175"/>
      <c r="AG245" s="175"/>
      <c r="AH245" s="87"/>
      <c r="AI245" s="175"/>
      <c r="AJ245" s="175"/>
      <c r="AK245" s="175"/>
      <c r="AL245" s="175"/>
      <c r="AM245" s="175"/>
      <c r="AN245" s="175"/>
      <c r="AO245" s="175"/>
      <c r="AP245" s="175"/>
      <c r="AQ245" s="175"/>
      <c r="AR245" s="175"/>
      <c r="AS245" s="175"/>
      <c r="AT245" s="175"/>
      <c r="AU245" s="175"/>
      <c r="AV245" s="175"/>
      <c r="AW245" s="175"/>
      <c r="AX245" s="175"/>
      <c r="AY245" s="175"/>
      <c r="AZ245" s="175"/>
      <c r="BA245" s="175"/>
      <c r="BB245" s="175"/>
      <c r="BC245" s="175"/>
      <c r="BD245" s="175"/>
      <c r="BE245" s="175"/>
      <c r="BF245" s="175"/>
      <c r="BG245" s="175"/>
      <c r="BH245" s="175"/>
      <c r="BI245" s="175"/>
      <c r="BJ245" s="175"/>
      <c r="BK245" s="175"/>
      <c r="BL245" s="175"/>
      <c r="BM245" s="175"/>
      <c r="BN245" s="175"/>
      <c r="BO245" s="71"/>
      <c r="BP245" s="8"/>
      <c r="BQ245" s="8"/>
      <c r="BR245" s="8"/>
      <c r="BS245" s="8"/>
      <c r="BT245" s="8"/>
      <c r="BU245" s="8"/>
      <c r="BV245" s="8"/>
      <c r="BW245" s="8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</row>
    <row r="246" spans="1:92" ht="9.75" customHeight="1">
      <c r="A246" s="248"/>
      <c r="B246" s="175"/>
      <c r="C246" s="175"/>
      <c r="D246" s="175"/>
      <c r="E246" s="175"/>
      <c r="F246" s="175"/>
      <c r="G246" s="175"/>
      <c r="H246" s="175"/>
      <c r="I246" s="175"/>
      <c r="J246" s="175"/>
      <c r="K246" s="175"/>
      <c r="L246" s="175"/>
      <c r="M246" s="175"/>
      <c r="N246" s="175"/>
      <c r="O246" s="175"/>
      <c r="P246" s="175"/>
      <c r="Q246" s="175"/>
      <c r="R246" s="175"/>
      <c r="S246" s="175"/>
      <c r="T246" s="175"/>
      <c r="U246" s="175"/>
      <c r="V246" s="175"/>
      <c r="W246" s="175"/>
      <c r="X246" s="175"/>
      <c r="Y246" s="175"/>
      <c r="Z246" s="175"/>
      <c r="AA246" s="175"/>
      <c r="AB246" s="175"/>
      <c r="AC246" s="175"/>
      <c r="AD246" s="175"/>
      <c r="AE246" s="175"/>
      <c r="AF246" s="175"/>
      <c r="AG246" s="175"/>
      <c r="AH246" s="89"/>
      <c r="AI246" s="175"/>
      <c r="AJ246" s="175"/>
      <c r="AK246" s="175"/>
      <c r="AL246" s="175"/>
      <c r="AM246" s="175"/>
      <c r="AN246" s="175"/>
      <c r="AO246" s="175"/>
      <c r="AP246" s="175"/>
      <c r="AQ246" s="175"/>
      <c r="AR246" s="175"/>
      <c r="AS246" s="175"/>
      <c r="AT246" s="175"/>
      <c r="AU246" s="175"/>
      <c r="AV246" s="175"/>
      <c r="AW246" s="175"/>
      <c r="AX246" s="175"/>
      <c r="AY246" s="175"/>
      <c r="AZ246" s="175"/>
      <c r="BA246" s="175"/>
      <c r="BB246" s="175"/>
      <c r="BC246" s="175"/>
      <c r="BD246" s="175"/>
      <c r="BE246" s="175"/>
      <c r="BF246" s="175"/>
      <c r="BG246" s="175"/>
      <c r="BH246" s="175"/>
      <c r="BI246" s="175"/>
      <c r="BJ246" s="175"/>
      <c r="BK246" s="175"/>
      <c r="BL246" s="175"/>
      <c r="BM246" s="175"/>
      <c r="BN246" s="175"/>
      <c r="BO246" s="71"/>
      <c r="BP246" s="24"/>
      <c r="BQ246" s="8"/>
      <c r="BR246" s="8"/>
      <c r="BS246" s="8"/>
      <c r="BT246" s="8"/>
      <c r="BU246" s="8"/>
      <c r="BV246" s="8"/>
      <c r="BW246" s="8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</row>
    <row r="247" spans="1:92" ht="7.5" customHeight="1">
      <c r="A247" s="71"/>
      <c r="B247" s="90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  <c r="W247" s="90"/>
      <c r="X247" s="90"/>
      <c r="Y247" s="90"/>
      <c r="Z247" s="90"/>
      <c r="AA247" s="90"/>
      <c r="AB247" s="90"/>
      <c r="AC247" s="90"/>
      <c r="AD247" s="90"/>
      <c r="AE247" s="90"/>
      <c r="AF247" s="90"/>
      <c r="AG247" s="90"/>
      <c r="AH247" s="90"/>
      <c r="AI247" s="90"/>
      <c r="AJ247" s="90"/>
      <c r="AK247" s="90"/>
      <c r="AL247" s="90"/>
      <c r="AM247" s="90"/>
      <c r="AN247" s="90"/>
      <c r="AO247" s="90"/>
      <c r="AP247" s="90"/>
      <c r="AQ247" s="90"/>
      <c r="AR247" s="90"/>
      <c r="AS247" s="90"/>
      <c r="AT247" s="90"/>
      <c r="AU247" s="90"/>
      <c r="AV247" s="90"/>
      <c r="AW247" s="90"/>
      <c r="AX247" s="90"/>
      <c r="AY247" s="90"/>
      <c r="AZ247" s="90"/>
      <c r="BA247" s="90"/>
      <c r="BB247" s="90"/>
      <c r="BC247" s="90"/>
      <c r="BD247" s="90"/>
      <c r="BE247" s="90"/>
      <c r="BF247" s="90"/>
      <c r="BG247" s="90"/>
      <c r="BH247" s="90"/>
      <c r="BI247" s="90"/>
      <c r="BJ247" s="71"/>
      <c r="BK247" s="71"/>
      <c r="BL247" s="71"/>
      <c r="BM247" s="71"/>
      <c r="BN247" s="71"/>
      <c r="BO247" s="7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</row>
    <row r="248" spans="1:92" ht="18" customHeight="1">
      <c r="A248" s="1"/>
      <c r="B248" s="218"/>
      <c r="C248" s="172"/>
      <c r="D248" s="172"/>
      <c r="E248" s="172"/>
      <c r="F248" s="172"/>
      <c r="G248" s="173"/>
      <c r="H248" s="219"/>
      <c r="I248" s="175"/>
      <c r="J248" s="175"/>
      <c r="K248" s="175"/>
      <c r="L248" s="175"/>
      <c r="M248" s="175"/>
      <c r="N248" s="175"/>
      <c r="O248" s="175"/>
      <c r="P248" s="175"/>
      <c r="Q248" s="175"/>
      <c r="R248" s="175"/>
      <c r="S248" s="175"/>
      <c r="T248" s="175"/>
      <c r="U248" s="175"/>
      <c r="V248" s="175"/>
      <c r="W248" s="175"/>
      <c r="X248" s="175"/>
      <c r="Y248" s="220"/>
      <c r="Z248" s="193"/>
      <c r="AA248" s="172"/>
      <c r="AB248" s="172"/>
      <c r="AC248" s="172"/>
      <c r="AD248" s="172"/>
      <c r="AE248" s="172"/>
      <c r="AF248" s="172"/>
      <c r="AG248" s="173"/>
      <c r="AH248" s="91"/>
      <c r="AI248" s="193"/>
      <c r="AJ248" s="172"/>
      <c r="AK248" s="172"/>
      <c r="AL248" s="172"/>
      <c r="AM248" s="172"/>
      <c r="AN248" s="172"/>
      <c r="AO248" s="172"/>
      <c r="AP248" s="173"/>
      <c r="AQ248" s="251"/>
      <c r="AR248" s="175"/>
      <c r="AS248" s="175"/>
      <c r="AT248" s="175"/>
      <c r="AU248" s="175"/>
      <c r="AV248" s="175"/>
      <c r="AW248" s="175"/>
      <c r="AX248" s="175"/>
      <c r="AY248" s="175"/>
      <c r="AZ248" s="175"/>
      <c r="BA248" s="175"/>
      <c r="BB248" s="175"/>
      <c r="BC248" s="175"/>
      <c r="BD248" s="175"/>
      <c r="BE248" s="175"/>
      <c r="BF248" s="175"/>
      <c r="BG248" s="175"/>
      <c r="BH248" s="220"/>
      <c r="BI248" s="193"/>
      <c r="BJ248" s="172"/>
      <c r="BK248" s="172"/>
      <c r="BL248" s="172"/>
      <c r="BM248" s="172"/>
      <c r="BN248" s="173"/>
      <c r="BO248" s="1"/>
      <c r="BP248" s="8"/>
      <c r="BQ248" s="8"/>
      <c r="BR248" s="8"/>
      <c r="BS248" s="8"/>
      <c r="BT248" s="8"/>
      <c r="BU248" s="8"/>
      <c r="BV248" s="8"/>
      <c r="BW248" s="8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</row>
    <row r="249" spans="1:92" ht="7.5" customHeight="1">
      <c r="A249" s="71"/>
      <c r="B249" s="87"/>
      <c r="C249" s="87"/>
      <c r="D249" s="87"/>
      <c r="E249" s="87"/>
      <c r="F249" s="87"/>
      <c r="G249" s="87"/>
      <c r="H249" s="87"/>
      <c r="I249" s="87"/>
      <c r="J249" s="87"/>
      <c r="K249" s="87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87"/>
      <c r="AC249" s="87"/>
      <c r="AD249" s="87"/>
      <c r="AE249" s="87"/>
      <c r="AF249" s="87"/>
      <c r="AG249" s="87"/>
      <c r="AH249" s="87"/>
      <c r="AI249" s="87"/>
      <c r="AJ249" s="71"/>
      <c r="AK249" s="71"/>
      <c r="AL249" s="71"/>
      <c r="AM249" s="71"/>
      <c r="AN249" s="71"/>
      <c r="AO249" s="71"/>
      <c r="AP249" s="71"/>
      <c r="AQ249" s="71"/>
      <c r="AR249" s="71"/>
      <c r="AS249" s="71"/>
      <c r="AT249" s="71"/>
      <c r="AU249" s="71"/>
      <c r="AV249" s="71"/>
      <c r="AW249" s="71"/>
      <c r="AX249" s="71"/>
      <c r="AY249" s="71"/>
      <c r="AZ249" s="71"/>
      <c r="BA249" s="71"/>
      <c r="BB249" s="71"/>
      <c r="BC249" s="71"/>
      <c r="BD249" s="71"/>
      <c r="BE249" s="71"/>
      <c r="BF249" s="71"/>
      <c r="BG249" s="71"/>
      <c r="BH249" s="71"/>
      <c r="BI249" s="71"/>
      <c r="BJ249" s="71"/>
      <c r="BK249" s="71"/>
      <c r="BL249" s="71"/>
      <c r="BM249" s="71"/>
      <c r="BN249" s="71"/>
      <c r="BO249" s="7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</row>
    <row r="250" spans="1:92" ht="10.5" customHeight="1">
      <c r="A250" s="71"/>
      <c r="B250" s="204"/>
      <c r="C250" s="175"/>
      <c r="D250" s="175"/>
      <c r="E250" s="175"/>
      <c r="F250" s="175"/>
      <c r="G250" s="175"/>
      <c r="H250" s="175"/>
      <c r="I250" s="175"/>
      <c r="J250" s="175"/>
      <c r="K250" s="175"/>
      <c r="L250" s="175"/>
      <c r="M250" s="175"/>
      <c r="N250" s="175"/>
      <c r="O250" s="175"/>
      <c r="P250" s="175"/>
      <c r="Q250" s="175"/>
      <c r="R250" s="175"/>
      <c r="S250" s="175"/>
      <c r="T250" s="175"/>
      <c r="U250" s="175"/>
      <c r="V250" s="175"/>
      <c r="W250" s="175"/>
      <c r="X250" s="175"/>
      <c r="Y250" s="175"/>
      <c r="Z250" s="175"/>
      <c r="AA250" s="175"/>
      <c r="AB250" s="175"/>
      <c r="AC250" s="175"/>
      <c r="AD250" s="175"/>
      <c r="AE250" s="175"/>
      <c r="AF250" s="175"/>
      <c r="AG250" s="175"/>
      <c r="AH250" s="89"/>
      <c r="AI250" s="249"/>
      <c r="AJ250" s="175"/>
      <c r="AK250" s="175"/>
      <c r="AL250" s="175"/>
      <c r="AM250" s="175"/>
      <c r="AN250" s="175"/>
      <c r="AO250" s="175"/>
      <c r="AP250" s="175"/>
      <c r="AQ250" s="175"/>
      <c r="AR250" s="175"/>
      <c r="AS250" s="175"/>
      <c r="AT250" s="175"/>
      <c r="AU250" s="175"/>
      <c r="AV250" s="175"/>
      <c r="AW250" s="175"/>
      <c r="AX250" s="175"/>
      <c r="AY250" s="175"/>
      <c r="AZ250" s="175"/>
      <c r="BA250" s="175"/>
      <c r="BB250" s="175"/>
      <c r="BC250" s="175"/>
      <c r="BD250" s="175"/>
      <c r="BE250" s="175"/>
      <c r="BF250" s="175"/>
      <c r="BG250" s="175"/>
      <c r="BH250" s="175"/>
      <c r="BI250" s="175"/>
      <c r="BJ250" s="175"/>
      <c r="BK250" s="175"/>
      <c r="BL250" s="175"/>
      <c r="BM250" s="175"/>
      <c r="BN250" s="175"/>
      <c r="BO250" s="71"/>
      <c r="BP250" s="8"/>
      <c r="BQ250" s="8"/>
      <c r="BR250" s="8"/>
      <c r="BS250" s="8"/>
      <c r="BT250" s="8"/>
      <c r="BU250" s="8"/>
      <c r="BV250" s="8"/>
      <c r="BW250" s="8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</row>
    <row r="251" spans="1:92" ht="10.5" customHeight="1">
      <c r="A251" s="71"/>
      <c r="B251" s="175"/>
      <c r="C251" s="175"/>
      <c r="D251" s="175"/>
      <c r="E251" s="175"/>
      <c r="F251" s="175"/>
      <c r="G251" s="175"/>
      <c r="H251" s="175"/>
      <c r="I251" s="175"/>
      <c r="J251" s="175"/>
      <c r="K251" s="175"/>
      <c r="L251" s="175"/>
      <c r="M251" s="175"/>
      <c r="N251" s="175"/>
      <c r="O251" s="175"/>
      <c r="P251" s="175"/>
      <c r="Q251" s="175"/>
      <c r="R251" s="175"/>
      <c r="S251" s="175"/>
      <c r="T251" s="175"/>
      <c r="U251" s="175"/>
      <c r="V251" s="175"/>
      <c r="W251" s="175"/>
      <c r="X251" s="175"/>
      <c r="Y251" s="175"/>
      <c r="Z251" s="175"/>
      <c r="AA251" s="175"/>
      <c r="AB251" s="175"/>
      <c r="AC251" s="175"/>
      <c r="AD251" s="175"/>
      <c r="AE251" s="175"/>
      <c r="AF251" s="175"/>
      <c r="AG251" s="175"/>
      <c r="AH251" s="71"/>
      <c r="AI251" s="175"/>
      <c r="AJ251" s="175"/>
      <c r="AK251" s="175"/>
      <c r="AL251" s="175"/>
      <c r="AM251" s="175"/>
      <c r="AN251" s="175"/>
      <c r="AO251" s="175"/>
      <c r="AP251" s="175"/>
      <c r="AQ251" s="175"/>
      <c r="AR251" s="175"/>
      <c r="AS251" s="175"/>
      <c r="AT251" s="175"/>
      <c r="AU251" s="175"/>
      <c r="AV251" s="175"/>
      <c r="AW251" s="175"/>
      <c r="AX251" s="175"/>
      <c r="AY251" s="175"/>
      <c r="AZ251" s="175"/>
      <c r="BA251" s="175"/>
      <c r="BB251" s="175"/>
      <c r="BC251" s="175"/>
      <c r="BD251" s="175"/>
      <c r="BE251" s="175"/>
      <c r="BF251" s="175"/>
      <c r="BG251" s="175"/>
      <c r="BH251" s="175"/>
      <c r="BI251" s="175"/>
      <c r="BJ251" s="175"/>
      <c r="BK251" s="175"/>
      <c r="BL251" s="175"/>
      <c r="BM251" s="175"/>
      <c r="BN251" s="175"/>
      <c r="BO251" s="7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</row>
    <row r="252" spans="1:92" ht="10.5" customHeight="1">
      <c r="A252" s="71"/>
      <c r="B252" s="175"/>
      <c r="C252" s="175"/>
      <c r="D252" s="175"/>
      <c r="E252" s="175"/>
      <c r="F252" s="175"/>
      <c r="G252" s="175"/>
      <c r="H252" s="175"/>
      <c r="I252" s="175"/>
      <c r="J252" s="175"/>
      <c r="K252" s="175"/>
      <c r="L252" s="175"/>
      <c r="M252" s="175"/>
      <c r="N252" s="175"/>
      <c r="O252" s="175"/>
      <c r="P252" s="175"/>
      <c r="Q252" s="175"/>
      <c r="R252" s="175"/>
      <c r="S252" s="175"/>
      <c r="T252" s="175"/>
      <c r="U252" s="175"/>
      <c r="V252" s="175"/>
      <c r="W252" s="175"/>
      <c r="X252" s="175"/>
      <c r="Y252" s="175"/>
      <c r="Z252" s="175"/>
      <c r="AA252" s="175"/>
      <c r="AB252" s="175"/>
      <c r="AC252" s="175"/>
      <c r="AD252" s="175"/>
      <c r="AE252" s="175"/>
      <c r="AF252" s="175"/>
      <c r="AG252" s="175"/>
      <c r="AH252" s="89"/>
      <c r="AI252" s="175"/>
      <c r="AJ252" s="175"/>
      <c r="AK252" s="175"/>
      <c r="AL252" s="175"/>
      <c r="AM252" s="175"/>
      <c r="AN252" s="175"/>
      <c r="AO252" s="175"/>
      <c r="AP252" s="175"/>
      <c r="AQ252" s="175"/>
      <c r="AR252" s="175"/>
      <c r="AS252" s="175"/>
      <c r="AT252" s="175"/>
      <c r="AU252" s="175"/>
      <c r="AV252" s="175"/>
      <c r="AW252" s="175"/>
      <c r="AX252" s="175"/>
      <c r="AY252" s="175"/>
      <c r="AZ252" s="175"/>
      <c r="BA252" s="175"/>
      <c r="BB252" s="175"/>
      <c r="BC252" s="175"/>
      <c r="BD252" s="175"/>
      <c r="BE252" s="175"/>
      <c r="BF252" s="175"/>
      <c r="BG252" s="175"/>
      <c r="BH252" s="175"/>
      <c r="BI252" s="175"/>
      <c r="BJ252" s="175"/>
      <c r="BK252" s="175"/>
      <c r="BL252" s="175"/>
      <c r="BM252" s="175"/>
      <c r="BN252" s="175"/>
      <c r="BO252" s="7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</row>
    <row r="253" spans="1:92" ht="10.5" customHeight="1">
      <c r="A253" s="71"/>
      <c r="B253" s="175"/>
      <c r="C253" s="175"/>
      <c r="D253" s="175"/>
      <c r="E253" s="175"/>
      <c r="F253" s="175"/>
      <c r="G253" s="175"/>
      <c r="H253" s="175"/>
      <c r="I253" s="175"/>
      <c r="J253" s="175"/>
      <c r="K253" s="175"/>
      <c r="L253" s="175"/>
      <c r="M253" s="175"/>
      <c r="N253" s="175"/>
      <c r="O253" s="175"/>
      <c r="P253" s="175"/>
      <c r="Q253" s="175"/>
      <c r="R253" s="175"/>
      <c r="S253" s="175"/>
      <c r="T253" s="175"/>
      <c r="U253" s="175"/>
      <c r="V253" s="175"/>
      <c r="W253" s="175"/>
      <c r="X253" s="175"/>
      <c r="Y253" s="175"/>
      <c r="Z253" s="175"/>
      <c r="AA253" s="175"/>
      <c r="AB253" s="175"/>
      <c r="AC253" s="175"/>
      <c r="AD253" s="175"/>
      <c r="AE253" s="175"/>
      <c r="AF253" s="175"/>
      <c r="AG253" s="175"/>
      <c r="AH253" s="87"/>
      <c r="AI253" s="175"/>
      <c r="AJ253" s="175"/>
      <c r="AK253" s="175"/>
      <c r="AL253" s="175"/>
      <c r="AM253" s="175"/>
      <c r="AN253" s="175"/>
      <c r="AO253" s="175"/>
      <c r="AP253" s="175"/>
      <c r="AQ253" s="175"/>
      <c r="AR253" s="175"/>
      <c r="AS253" s="175"/>
      <c r="AT253" s="175"/>
      <c r="AU253" s="175"/>
      <c r="AV253" s="175"/>
      <c r="AW253" s="175"/>
      <c r="AX253" s="175"/>
      <c r="AY253" s="175"/>
      <c r="AZ253" s="175"/>
      <c r="BA253" s="175"/>
      <c r="BB253" s="175"/>
      <c r="BC253" s="175"/>
      <c r="BD253" s="175"/>
      <c r="BE253" s="175"/>
      <c r="BF253" s="175"/>
      <c r="BG253" s="175"/>
      <c r="BH253" s="175"/>
      <c r="BI253" s="175"/>
      <c r="BJ253" s="175"/>
      <c r="BK253" s="175"/>
      <c r="BL253" s="175"/>
      <c r="BM253" s="175"/>
      <c r="BN253" s="175"/>
      <c r="BO253" s="7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</row>
    <row r="254" spans="1:92" ht="10.5" customHeight="1">
      <c r="A254" s="71"/>
      <c r="B254" s="175"/>
      <c r="C254" s="175"/>
      <c r="D254" s="175"/>
      <c r="E254" s="175"/>
      <c r="F254" s="175"/>
      <c r="G254" s="175"/>
      <c r="H254" s="175"/>
      <c r="I254" s="175"/>
      <c r="J254" s="175"/>
      <c r="K254" s="175"/>
      <c r="L254" s="175"/>
      <c r="M254" s="175"/>
      <c r="N254" s="175"/>
      <c r="O254" s="175"/>
      <c r="P254" s="175"/>
      <c r="Q254" s="175"/>
      <c r="R254" s="175"/>
      <c r="S254" s="175"/>
      <c r="T254" s="175"/>
      <c r="U254" s="175"/>
      <c r="V254" s="175"/>
      <c r="W254" s="175"/>
      <c r="X254" s="175"/>
      <c r="Y254" s="175"/>
      <c r="Z254" s="175"/>
      <c r="AA254" s="175"/>
      <c r="AB254" s="175"/>
      <c r="AC254" s="175"/>
      <c r="AD254" s="175"/>
      <c r="AE254" s="175"/>
      <c r="AF254" s="175"/>
      <c r="AG254" s="175"/>
      <c r="AH254" s="89"/>
      <c r="AI254" s="175"/>
      <c r="AJ254" s="175"/>
      <c r="AK254" s="175"/>
      <c r="AL254" s="175"/>
      <c r="AM254" s="175"/>
      <c r="AN254" s="175"/>
      <c r="AO254" s="175"/>
      <c r="AP254" s="175"/>
      <c r="AQ254" s="175"/>
      <c r="AR254" s="175"/>
      <c r="AS254" s="175"/>
      <c r="AT254" s="175"/>
      <c r="AU254" s="175"/>
      <c r="AV254" s="175"/>
      <c r="AW254" s="175"/>
      <c r="AX254" s="175"/>
      <c r="AY254" s="175"/>
      <c r="AZ254" s="175"/>
      <c r="BA254" s="175"/>
      <c r="BB254" s="175"/>
      <c r="BC254" s="175"/>
      <c r="BD254" s="175"/>
      <c r="BE254" s="175"/>
      <c r="BF254" s="175"/>
      <c r="BG254" s="175"/>
      <c r="BH254" s="175"/>
      <c r="BI254" s="175"/>
      <c r="BJ254" s="175"/>
      <c r="BK254" s="175"/>
      <c r="BL254" s="175"/>
      <c r="BM254" s="175"/>
      <c r="BN254" s="175"/>
      <c r="BO254" s="71"/>
      <c r="BP254" s="8"/>
      <c r="BQ254" s="8"/>
      <c r="BR254" s="8"/>
      <c r="BS254" s="8"/>
      <c r="BT254" s="8"/>
      <c r="BU254" s="8"/>
      <c r="BV254" s="8"/>
      <c r="BW254" s="8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</row>
    <row r="255" spans="1:92" ht="10.5" customHeight="1">
      <c r="A255" s="71"/>
      <c r="B255" s="175"/>
      <c r="C255" s="175"/>
      <c r="D255" s="175"/>
      <c r="E255" s="175"/>
      <c r="F255" s="175"/>
      <c r="G255" s="175"/>
      <c r="H255" s="175"/>
      <c r="I255" s="175"/>
      <c r="J255" s="175"/>
      <c r="K255" s="175"/>
      <c r="L255" s="175"/>
      <c r="M255" s="175"/>
      <c r="N255" s="175"/>
      <c r="O255" s="175"/>
      <c r="P255" s="175"/>
      <c r="Q255" s="175"/>
      <c r="R255" s="175"/>
      <c r="S255" s="175"/>
      <c r="T255" s="175"/>
      <c r="U255" s="175"/>
      <c r="V255" s="175"/>
      <c r="W255" s="175"/>
      <c r="X255" s="175"/>
      <c r="Y255" s="175"/>
      <c r="Z255" s="175"/>
      <c r="AA255" s="175"/>
      <c r="AB255" s="175"/>
      <c r="AC255" s="175"/>
      <c r="AD255" s="175"/>
      <c r="AE255" s="175"/>
      <c r="AF255" s="175"/>
      <c r="AG255" s="175"/>
      <c r="AH255" s="87"/>
      <c r="AI255" s="175"/>
      <c r="AJ255" s="175"/>
      <c r="AK255" s="175"/>
      <c r="AL255" s="175"/>
      <c r="AM255" s="175"/>
      <c r="AN255" s="175"/>
      <c r="AO255" s="175"/>
      <c r="AP255" s="175"/>
      <c r="AQ255" s="175"/>
      <c r="AR255" s="175"/>
      <c r="AS255" s="175"/>
      <c r="AT255" s="175"/>
      <c r="AU255" s="175"/>
      <c r="AV255" s="175"/>
      <c r="AW255" s="175"/>
      <c r="AX255" s="175"/>
      <c r="AY255" s="175"/>
      <c r="AZ255" s="175"/>
      <c r="BA255" s="175"/>
      <c r="BB255" s="175"/>
      <c r="BC255" s="175"/>
      <c r="BD255" s="175"/>
      <c r="BE255" s="175"/>
      <c r="BF255" s="175"/>
      <c r="BG255" s="175"/>
      <c r="BH255" s="175"/>
      <c r="BI255" s="175"/>
      <c r="BJ255" s="175"/>
      <c r="BK255" s="175"/>
      <c r="BL255" s="175"/>
      <c r="BM255" s="175"/>
      <c r="BN255" s="175"/>
      <c r="BO255" s="7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</row>
    <row r="256" spans="1:92" ht="10.5" customHeight="1">
      <c r="A256" s="71"/>
      <c r="B256" s="175"/>
      <c r="C256" s="175"/>
      <c r="D256" s="175"/>
      <c r="E256" s="175"/>
      <c r="F256" s="175"/>
      <c r="G256" s="175"/>
      <c r="H256" s="175"/>
      <c r="I256" s="175"/>
      <c r="J256" s="175"/>
      <c r="K256" s="175"/>
      <c r="L256" s="175"/>
      <c r="M256" s="175"/>
      <c r="N256" s="175"/>
      <c r="O256" s="175"/>
      <c r="P256" s="175"/>
      <c r="Q256" s="175"/>
      <c r="R256" s="175"/>
      <c r="S256" s="175"/>
      <c r="T256" s="175"/>
      <c r="U256" s="175"/>
      <c r="V256" s="175"/>
      <c r="W256" s="175"/>
      <c r="X256" s="175"/>
      <c r="Y256" s="175"/>
      <c r="Z256" s="175"/>
      <c r="AA256" s="175"/>
      <c r="AB256" s="175"/>
      <c r="AC256" s="175"/>
      <c r="AD256" s="175"/>
      <c r="AE256" s="175"/>
      <c r="AF256" s="175"/>
      <c r="AG256" s="175"/>
      <c r="AH256" s="89"/>
      <c r="AI256" s="175"/>
      <c r="AJ256" s="175"/>
      <c r="AK256" s="175"/>
      <c r="AL256" s="175"/>
      <c r="AM256" s="175"/>
      <c r="AN256" s="175"/>
      <c r="AO256" s="175"/>
      <c r="AP256" s="175"/>
      <c r="AQ256" s="175"/>
      <c r="AR256" s="175"/>
      <c r="AS256" s="175"/>
      <c r="AT256" s="175"/>
      <c r="AU256" s="175"/>
      <c r="AV256" s="175"/>
      <c r="AW256" s="175"/>
      <c r="AX256" s="175"/>
      <c r="AY256" s="175"/>
      <c r="AZ256" s="175"/>
      <c r="BA256" s="175"/>
      <c r="BB256" s="175"/>
      <c r="BC256" s="175"/>
      <c r="BD256" s="175"/>
      <c r="BE256" s="175"/>
      <c r="BF256" s="175"/>
      <c r="BG256" s="175"/>
      <c r="BH256" s="175"/>
      <c r="BI256" s="175"/>
      <c r="BJ256" s="175"/>
      <c r="BK256" s="175"/>
      <c r="BL256" s="175"/>
      <c r="BM256" s="175"/>
      <c r="BN256" s="175"/>
      <c r="BO256" s="7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</row>
    <row r="257" spans="1:92" ht="10.5" customHeight="1">
      <c r="A257" s="71"/>
      <c r="B257" s="175"/>
      <c r="C257" s="175"/>
      <c r="D257" s="175"/>
      <c r="E257" s="175"/>
      <c r="F257" s="175"/>
      <c r="G257" s="175"/>
      <c r="H257" s="175"/>
      <c r="I257" s="175"/>
      <c r="J257" s="175"/>
      <c r="K257" s="175"/>
      <c r="L257" s="175"/>
      <c r="M257" s="175"/>
      <c r="N257" s="175"/>
      <c r="O257" s="175"/>
      <c r="P257" s="175"/>
      <c r="Q257" s="175"/>
      <c r="R257" s="175"/>
      <c r="S257" s="175"/>
      <c r="T257" s="175"/>
      <c r="U257" s="175"/>
      <c r="V257" s="175"/>
      <c r="W257" s="175"/>
      <c r="X257" s="175"/>
      <c r="Y257" s="175"/>
      <c r="Z257" s="175"/>
      <c r="AA257" s="175"/>
      <c r="AB257" s="175"/>
      <c r="AC257" s="175"/>
      <c r="AD257" s="175"/>
      <c r="AE257" s="175"/>
      <c r="AF257" s="175"/>
      <c r="AG257" s="175"/>
      <c r="AH257" s="87"/>
      <c r="AI257" s="175"/>
      <c r="AJ257" s="175"/>
      <c r="AK257" s="175"/>
      <c r="AL257" s="175"/>
      <c r="AM257" s="175"/>
      <c r="AN257" s="175"/>
      <c r="AO257" s="175"/>
      <c r="AP257" s="175"/>
      <c r="AQ257" s="175"/>
      <c r="AR257" s="175"/>
      <c r="AS257" s="175"/>
      <c r="AT257" s="175"/>
      <c r="AU257" s="175"/>
      <c r="AV257" s="175"/>
      <c r="AW257" s="175"/>
      <c r="AX257" s="175"/>
      <c r="AY257" s="175"/>
      <c r="AZ257" s="175"/>
      <c r="BA257" s="175"/>
      <c r="BB257" s="175"/>
      <c r="BC257" s="175"/>
      <c r="BD257" s="175"/>
      <c r="BE257" s="175"/>
      <c r="BF257" s="175"/>
      <c r="BG257" s="175"/>
      <c r="BH257" s="175"/>
      <c r="BI257" s="175"/>
      <c r="BJ257" s="175"/>
      <c r="BK257" s="175"/>
      <c r="BL257" s="175"/>
      <c r="BM257" s="175"/>
      <c r="BN257" s="175"/>
      <c r="BO257" s="7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</row>
    <row r="258" spans="1:92" ht="10.5" customHeight="1">
      <c r="A258" s="71"/>
      <c r="B258" s="175"/>
      <c r="C258" s="175"/>
      <c r="D258" s="175"/>
      <c r="E258" s="175"/>
      <c r="F258" s="175"/>
      <c r="G258" s="175"/>
      <c r="H258" s="175"/>
      <c r="I258" s="175"/>
      <c r="J258" s="175"/>
      <c r="K258" s="175"/>
      <c r="L258" s="175"/>
      <c r="M258" s="175"/>
      <c r="N258" s="175"/>
      <c r="O258" s="175"/>
      <c r="P258" s="175"/>
      <c r="Q258" s="175"/>
      <c r="R258" s="175"/>
      <c r="S258" s="175"/>
      <c r="T258" s="175"/>
      <c r="U258" s="175"/>
      <c r="V258" s="175"/>
      <c r="W258" s="175"/>
      <c r="X258" s="175"/>
      <c r="Y258" s="175"/>
      <c r="Z258" s="175"/>
      <c r="AA258" s="175"/>
      <c r="AB258" s="175"/>
      <c r="AC258" s="175"/>
      <c r="AD258" s="175"/>
      <c r="AE258" s="175"/>
      <c r="AF258" s="175"/>
      <c r="AG258" s="175"/>
      <c r="AH258" s="89"/>
      <c r="AI258" s="175"/>
      <c r="AJ258" s="175"/>
      <c r="AK258" s="175"/>
      <c r="AL258" s="175"/>
      <c r="AM258" s="175"/>
      <c r="AN258" s="175"/>
      <c r="AO258" s="175"/>
      <c r="AP258" s="175"/>
      <c r="AQ258" s="175"/>
      <c r="AR258" s="175"/>
      <c r="AS258" s="175"/>
      <c r="AT258" s="175"/>
      <c r="AU258" s="175"/>
      <c r="AV258" s="175"/>
      <c r="AW258" s="175"/>
      <c r="AX258" s="175"/>
      <c r="AY258" s="175"/>
      <c r="AZ258" s="175"/>
      <c r="BA258" s="175"/>
      <c r="BB258" s="175"/>
      <c r="BC258" s="175"/>
      <c r="BD258" s="175"/>
      <c r="BE258" s="175"/>
      <c r="BF258" s="175"/>
      <c r="BG258" s="175"/>
      <c r="BH258" s="175"/>
      <c r="BI258" s="175"/>
      <c r="BJ258" s="175"/>
      <c r="BK258" s="175"/>
      <c r="BL258" s="175"/>
      <c r="BM258" s="175"/>
      <c r="BN258" s="175"/>
      <c r="BO258" s="71"/>
      <c r="BP258" s="8"/>
      <c r="BQ258" s="8"/>
      <c r="BR258" s="8"/>
      <c r="BS258" s="8"/>
      <c r="BT258" s="8"/>
      <c r="BU258" s="8"/>
      <c r="BV258" s="8"/>
      <c r="BW258" s="8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</row>
    <row r="259" spans="1:92" ht="10.5" customHeight="1">
      <c r="A259" s="71"/>
      <c r="B259" s="175"/>
      <c r="C259" s="175"/>
      <c r="D259" s="175"/>
      <c r="E259" s="175"/>
      <c r="F259" s="175"/>
      <c r="G259" s="175"/>
      <c r="H259" s="175"/>
      <c r="I259" s="175"/>
      <c r="J259" s="175"/>
      <c r="K259" s="175"/>
      <c r="L259" s="175"/>
      <c r="M259" s="175"/>
      <c r="N259" s="175"/>
      <c r="O259" s="175"/>
      <c r="P259" s="175"/>
      <c r="Q259" s="175"/>
      <c r="R259" s="175"/>
      <c r="S259" s="175"/>
      <c r="T259" s="175"/>
      <c r="U259" s="175"/>
      <c r="V259" s="175"/>
      <c r="W259" s="175"/>
      <c r="X259" s="175"/>
      <c r="Y259" s="175"/>
      <c r="Z259" s="175"/>
      <c r="AA259" s="175"/>
      <c r="AB259" s="175"/>
      <c r="AC259" s="175"/>
      <c r="AD259" s="175"/>
      <c r="AE259" s="175"/>
      <c r="AF259" s="175"/>
      <c r="AG259" s="175"/>
      <c r="AH259" s="89"/>
      <c r="AI259" s="175"/>
      <c r="AJ259" s="175"/>
      <c r="AK259" s="175"/>
      <c r="AL259" s="175"/>
      <c r="AM259" s="175"/>
      <c r="AN259" s="175"/>
      <c r="AO259" s="175"/>
      <c r="AP259" s="175"/>
      <c r="AQ259" s="175"/>
      <c r="AR259" s="175"/>
      <c r="AS259" s="175"/>
      <c r="AT259" s="175"/>
      <c r="AU259" s="175"/>
      <c r="AV259" s="175"/>
      <c r="AW259" s="175"/>
      <c r="AX259" s="175"/>
      <c r="AY259" s="175"/>
      <c r="AZ259" s="175"/>
      <c r="BA259" s="175"/>
      <c r="BB259" s="175"/>
      <c r="BC259" s="175"/>
      <c r="BD259" s="175"/>
      <c r="BE259" s="175"/>
      <c r="BF259" s="175"/>
      <c r="BG259" s="175"/>
      <c r="BH259" s="175"/>
      <c r="BI259" s="175"/>
      <c r="BJ259" s="175"/>
      <c r="BK259" s="175"/>
      <c r="BL259" s="175"/>
      <c r="BM259" s="175"/>
      <c r="BN259" s="175"/>
      <c r="BO259" s="71"/>
      <c r="BP259" s="8"/>
      <c r="BQ259" s="8"/>
      <c r="BR259" s="8"/>
      <c r="BS259" s="8"/>
      <c r="BT259" s="8"/>
      <c r="BU259" s="8"/>
      <c r="BV259" s="8"/>
      <c r="BW259" s="8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</row>
    <row r="260" spans="1:92" ht="10.5" customHeight="1">
      <c r="A260" s="71"/>
      <c r="B260" s="175"/>
      <c r="C260" s="175"/>
      <c r="D260" s="175"/>
      <c r="E260" s="175"/>
      <c r="F260" s="175"/>
      <c r="G260" s="175"/>
      <c r="H260" s="175"/>
      <c r="I260" s="175"/>
      <c r="J260" s="175"/>
      <c r="K260" s="175"/>
      <c r="L260" s="175"/>
      <c r="M260" s="175"/>
      <c r="N260" s="175"/>
      <c r="O260" s="175"/>
      <c r="P260" s="175"/>
      <c r="Q260" s="175"/>
      <c r="R260" s="175"/>
      <c r="S260" s="175"/>
      <c r="T260" s="175"/>
      <c r="U260" s="175"/>
      <c r="V260" s="175"/>
      <c r="W260" s="175"/>
      <c r="X260" s="175"/>
      <c r="Y260" s="175"/>
      <c r="Z260" s="175"/>
      <c r="AA260" s="175"/>
      <c r="AB260" s="175"/>
      <c r="AC260" s="175"/>
      <c r="AD260" s="175"/>
      <c r="AE260" s="175"/>
      <c r="AF260" s="175"/>
      <c r="AG260" s="175"/>
      <c r="AH260" s="71"/>
      <c r="AI260" s="175"/>
      <c r="AJ260" s="175"/>
      <c r="AK260" s="175"/>
      <c r="AL260" s="175"/>
      <c r="AM260" s="175"/>
      <c r="AN260" s="175"/>
      <c r="AO260" s="175"/>
      <c r="AP260" s="175"/>
      <c r="AQ260" s="175"/>
      <c r="AR260" s="175"/>
      <c r="AS260" s="175"/>
      <c r="AT260" s="175"/>
      <c r="AU260" s="175"/>
      <c r="AV260" s="175"/>
      <c r="AW260" s="175"/>
      <c r="AX260" s="175"/>
      <c r="AY260" s="175"/>
      <c r="AZ260" s="175"/>
      <c r="BA260" s="175"/>
      <c r="BB260" s="175"/>
      <c r="BC260" s="175"/>
      <c r="BD260" s="175"/>
      <c r="BE260" s="175"/>
      <c r="BF260" s="175"/>
      <c r="BG260" s="175"/>
      <c r="BH260" s="175"/>
      <c r="BI260" s="175"/>
      <c r="BJ260" s="175"/>
      <c r="BK260" s="175"/>
      <c r="BL260" s="175"/>
      <c r="BM260" s="175"/>
      <c r="BN260" s="175"/>
      <c r="BO260" s="7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</row>
    <row r="261" spans="1:92" ht="10.5" customHeight="1">
      <c r="A261" s="71"/>
      <c r="B261" s="175"/>
      <c r="C261" s="175"/>
      <c r="D261" s="175"/>
      <c r="E261" s="175"/>
      <c r="F261" s="175"/>
      <c r="G261" s="175"/>
      <c r="H261" s="175"/>
      <c r="I261" s="175"/>
      <c r="J261" s="175"/>
      <c r="K261" s="175"/>
      <c r="L261" s="175"/>
      <c r="M261" s="175"/>
      <c r="N261" s="175"/>
      <c r="O261" s="175"/>
      <c r="P261" s="175"/>
      <c r="Q261" s="175"/>
      <c r="R261" s="175"/>
      <c r="S261" s="175"/>
      <c r="T261" s="175"/>
      <c r="U261" s="175"/>
      <c r="V261" s="175"/>
      <c r="W261" s="175"/>
      <c r="X261" s="175"/>
      <c r="Y261" s="175"/>
      <c r="Z261" s="175"/>
      <c r="AA261" s="175"/>
      <c r="AB261" s="175"/>
      <c r="AC261" s="175"/>
      <c r="AD261" s="175"/>
      <c r="AE261" s="175"/>
      <c r="AF261" s="175"/>
      <c r="AG261" s="175"/>
      <c r="AH261" s="87"/>
      <c r="AI261" s="175"/>
      <c r="AJ261" s="175"/>
      <c r="AK261" s="175"/>
      <c r="AL261" s="175"/>
      <c r="AM261" s="175"/>
      <c r="AN261" s="175"/>
      <c r="AO261" s="175"/>
      <c r="AP261" s="175"/>
      <c r="AQ261" s="175"/>
      <c r="AR261" s="175"/>
      <c r="AS261" s="175"/>
      <c r="AT261" s="175"/>
      <c r="AU261" s="175"/>
      <c r="AV261" s="175"/>
      <c r="AW261" s="175"/>
      <c r="AX261" s="175"/>
      <c r="AY261" s="175"/>
      <c r="AZ261" s="175"/>
      <c r="BA261" s="175"/>
      <c r="BB261" s="175"/>
      <c r="BC261" s="175"/>
      <c r="BD261" s="175"/>
      <c r="BE261" s="175"/>
      <c r="BF261" s="175"/>
      <c r="BG261" s="175"/>
      <c r="BH261" s="175"/>
      <c r="BI261" s="175"/>
      <c r="BJ261" s="175"/>
      <c r="BK261" s="175"/>
      <c r="BL261" s="175"/>
      <c r="BM261" s="175"/>
      <c r="BN261" s="175"/>
      <c r="BO261" s="7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</row>
    <row r="262" spans="1:92" ht="10.5" customHeight="1">
      <c r="A262" s="71"/>
      <c r="B262" s="175"/>
      <c r="C262" s="175"/>
      <c r="D262" s="175"/>
      <c r="E262" s="175"/>
      <c r="F262" s="175"/>
      <c r="G262" s="175"/>
      <c r="H262" s="175"/>
      <c r="I262" s="175"/>
      <c r="J262" s="175"/>
      <c r="K262" s="175"/>
      <c r="L262" s="175"/>
      <c r="M262" s="175"/>
      <c r="N262" s="175"/>
      <c r="O262" s="175"/>
      <c r="P262" s="175"/>
      <c r="Q262" s="175"/>
      <c r="R262" s="175"/>
      <c r="S262" s="175"/>
      <c r="T262" s="175"/>
      <c r="U262" s="175"/>
      <c r="V262" s="175"/>
      <c r="W262" s="175"/>
      <c r="X262" s="175"/>
      <c r="Y262" s="175"/>
      <c r="Z262" s="175"/>
      <c r="AA262" s="175"/>
      <c r="AB262" s="175"/>
      <c r="AC262" s="175"/>
      <c r="AD262" s="175"/>
      <c r="AE262" s="175"/>
      <c r="AF262" s="175"/>
      <c r="AG262" s="175"/>
      <c r="AH262" s="89"/>
      <c r="AI262" s="175"/>
      <c r="AJ262" s="175"/>
      <c r="AK262" s="175"/>
      <c r="AL262" s="175"/>
      <c r="AM262" s="175"/>
      <c r="AN262" s="175"/>
      <c r="AO262" s="175"/>
      <c r="AP262" s="175"/>
      <c r="AQ262" s="175"/>
      <c r="AR262" s="175"/>
      <c r="AS262" s="175"/>
      <c r="AT262" s="175"/>
      <c r="AU262" s="175"/>
      <c r="AV262" s="175"/>
      <c r="AW262" s="175"/>
      <c r="AX262" s="175"/>
      <c r="AY262" s="175"/>
      <c r="AZ262" s="175"/>
      <c r="BA262" s="175"/>
      <c r="BB262" s="175"/>
      <c r="BC262" s="175"/>
      <c r="BD262" s="175"/>
      <c r="BE262" s="175"/>
      <c r="BF262" s="175"/>
      <c r="BG262" s="175"/>
      <c r="BH262" s="175"/>
      <c r="BI262" s="175"/>
      <c r="BJ262" s="175"/>
      <c r="BK262" s="175"/>
      <c r="BL262" s="175"/>
      <c r="BM262" s="175"/>
      <c r="BN262" s="175"/>
      <c r="BO262" s="71"/>
      <c r="BP262" s="8"/>
      <c r="BQ262" s="8"/>
      <c r="BR262" s="8"/>
      <c r="BS262" s="8"/>
      <c r="BT262" s="8"/>
      <c r="BU262" s="8"/>
      <c r="BV262" s="8"/>
      <c r="BW262" s="8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</row>
    <row r="263" spans="1:92" ht="10.5" customHeight="1">
      <c r="A263" s="71"/>
      <c r="B263" s="175"/>
      <c r="C263" s="175"/>
      <c r="D263" s="175"/>
      <c r="E263" s="175"/>
      <c r="F263" s="175"/>
      <c r="G263" s="175"/>
      <c r="H263" s="175"/>
      <c r="I263" s="175"/>
      <c r="J263" s="175"/>
      <c r="K263" s="175"/>
      <c r="L263" s="175"/>
      <c r="M263" s="175"/>
      <c r="N263" s="175"/>
      <c r="O263" s="175"/>
      <c r="P263" s="175"/>
      <c r="Q263" s="175"/>
      <c r="R263" s="175"/>
      <c r="S263" s="175"/>
      <c r="T263" s="175"/>
      <c r="U263" s="175"/>
      <c r="V263" s="175"/>
      <c r="W263" s="175"/>
      <c r="X263" s="175"/>
      <c r="Y263" s="175"/>
      <c r="Z263" s="175"/>
      <c r="AA263" s="175"/>
      <c r="AB263" s="175"/>
      <c r="AC263" s="175"/>
      <c r="AD263" s="175"/>
      <c r="AE263" s="175"/>
      <c r="AF263" s="175"/>
      <c r="AG263" s="175"/>
      <c r="AH263" s="71"/>
      <c r="AI263" s="175"/>
      <c r="AJ263" s="175"/>
      <c r="AK263" s="175"/>
      <c r="AL263" s="175"/>
      <c r="AM263" s="175"/>
      <c r="AN263" s="175"/>
      <c r="AO263" s="175"/>
      <c r="AP263" s="175"/>
      <c r="AQ263" s="175"/>
      <c r="AR263" s="175"/>
      <c r="AS263" s="175"/>
      <c r="AT263" s="175"/>
      <c r="AU263" s="175"/>
      <c r="AV263" s="175"/>
      <c r="AW263" s="175"/>
      <c r="AX263" s="175"/>
      <c r="AY263" s="175"/>
      <c r="AZ263" s="175"/>
      <c r="BA263" s="175"/>
      <c r="BB263" s="175"/>
      <c r="BC263" s="175"/>
      <c r="BD263" s="175"/>
      <c r="BE263" s="175"/>
      <c r="BF263" s="175"/>
      <c r="BG263" s="175"/>
      <c r="BH263" s="175"/>
      <c r="BI263" s="175"/>
      <c r="BJ263" s="175"/>
      <c r="BK263" s="175"/>
      <c r="BL263" s="175"/>
      <c r="BM263" s="175"/>
      <c r="BN263" s="175"/>
      <c r="BO263" s="7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</row>
    <row r="264" spans="1:92" ht="10.5" customHeight="1">
      <c r="A264" s="71"/>
      <c r="B264" s="175"/>
      <c r="C264" s="175"/>
      <c r="D264" s="175"/>
      <c r="E264" s="175"/>
      <c r="F264" s="175"/>
      <c r="G264" s="175"/>
      <c r="H264" s="175"/>
      <c r="I264" s="175"/>
      <c r="J264" s="175"/>
      <c r="K264" s="175"/>
      <c r="L264" s="175"/>
      <c r="M264" s="175"/>
      <c r="N264" s="175"/>
      <c r="O264" s="175"/>
      <c r="P264" s="175"/>
      <c r="Q264" s="175"/>
      <c r="R264" s="175"/>
      <c r="S264" s="175"/>
      <c r="T264" s="175"/>
      <c r="U264" s="175"/>
      <c r="V264" s="175"/>
      <c r="W264" s="175"/>
      <c r="X264" s="175"/>
      <c r="Y264" s="175"/>
      <c r="Z264" s="175"/>
      <c r="AA264" s="175"/>
      <c r="AB264" s="175"/>
      <c r="AC264" s="175"/>
      <c r="AD264" s="175"/>
      <c r="AE264" s="175"/>
      <c r="AF264" s="175"/>
      <c r="AG264" s="175"/>
      <c r="AH264" s="89"/>
      <c r="AI264" s="175"/>
      <c r="AJ264" s="175"/>
      <c r="AK264" s="175"/>
      <c r="AL264" s="175"/>
      <c r="AM264" s="175"/>
      <c r="AN264" s="175"/>
      <c r="AO264" s="175"/>
      <c r="AP264" s="175"/>
      <c r="AQ264" s="175"/>
      <c r="AR264" s="175"/>
      <c r="AS264" s="175"/>
      <c r="AT264" s="175"/>
      <c r="AU264" s="175"/>
      <c r="AV264" s="175"/>
      <c r="AW264" s="175"/>
      <c r="AX264" s="175"/>
      <c r="AY264" s="175"/>
      <c r="AZ264" s="175"/>
      <c r="BA264" s="175"/>
      <c r="BB264" s="175"/>
      <c r="BC264" s="175"/>
      <c r="BD264" s="175"/>
      <c r="BE264" s="175"/>
      <c r="BF264" s="175"/>
      <c r="BG264" s="175"/>
      <c r="BH264" s="175"/>
      <c r="BI264" s="175"/>
      <c r="BJ264" s="175"/>
      <c r="BK264" s="175"/>
      <c r="BL264" s="175"/>
      <c r="BM264" s="175"/>
      <c r="BN264" s="175"/>
      <c r="BO264" s="7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</row>
    <row r="265" spans="1:92" ht="10.5" customHeight="1">
      <c r="A265" s="71"/>
      <c r="B265" s="175"/>
      <c r="C265" s="175"/>
      <c r="D265" s="175"/>
      <c r="E265" s="175"/>
      <c r="F265" s="175"/>
      <c r="G265" s="175"/>
      <c r="H265" s="175"/>
      <c r="I265" s="175"/>
      <c r="J265" s="175"/>
      <c r="K265" s="175"/>
      <c r="L265" s="175"/>
      <c r="M265" s="175"/>
      <c r="N265" s="175"/>
      <c r="O265" s="175"/>
      <c r="P265" s="175"/>
      <c r="Q265" s="175"/>
      <c r="R265" s="175"/>
      <c r="S265" s="175"/>
      <c r="T265" s="175"/>
      <c r="U265" s="175"/>
      <c r="V265" s="175"/>
      <c r="W265" s="175"/>
      <c r="X265" s="175"/>
      <c r="Y265" s="175"/>
      <c r="Z265" s="175"/>
      <c r="AA265" s="175"/>
      <c r="AB265" s="175"/>
      <c r="AC265" s="175"/>
      <c r="AD265" s="175"/>
      <c r="AE265" s="175"/>
      <c r="AF265" s="175"/>
      <c r="AG265" s="175"/>
      <c r="AH265" s="71"/>
      <c r="AI265" s="175"/>
      <c r="AJ265" s="175"/>
      <c r="AK265" s="175"/>
      <c r="AL265" s="175"/>
      <c r="AM265" s="175"/>
      <c r="AN265" s="175"/>
      <c r="AO265" s="175"/>
      <c r="AP265" s="175"/>
      <c r="AQ265" s="175"/>
      <c r="AR265" s="175"/>
      <c r="AS265" s="175"/>
      <c r="AT265" s="175"/>
      <c r="AU265" s="175"/>
      <c r="AV265" s="175"/>
      <c r="AW265" s="175"/>
      <c r="AX265" s="175"/>
      <c r="AY265" s="175"/>
      <c r="AZ265" s="175"/>
      <c r="BA265" s="175"/>
      <c r="BB265" s="175"/>
      <c r="BC265" s="175"/>
      <c r="BD265" s="175"/>
      <c r="BE265" s="175"/>
      <c r="BF265" s="175"/>
      <c r="BG265" s="175"/>
      <c r="BH265" s="175"/>
      <c r="BI265" s="175"/>
      <c r="BJ265" s="175"/>
      <c r="BK265" s="175"/>
      <c r="BL265" s="175"/>
      <c r="BM265" s="175"/>
      <c r="BN265" s="175"/>
      <c r="BO265" s="7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</row>
    <row r="266" spans="1:92" ht="10.5" customHeight="1">
      <c r="A266" s="71"/>
      <c r="B266" s="175"/>
      <c r="C266" s="175"/>
      <c r="D266" s="175"/>
      <c r="E266" s="175"/>
      <c r="F266" s="175"/>
      <c r="G266" s="175"/>
      <c r="H266" s="175"/>
      <c r="I266" s="175"/>
      <c r="J266" s="175"/>
      <c r="K266" s="175"/>
      <c r="L266" s="175"/>
      <c r="M266" s="175"/>
      <c r="N266" s="175"/>
      <c r="O266" s="175"/>
      <c r="P266" s="175"/>
      <c r="Q266" s="175"/>
      <c r="R266" s="175"/>
      <c r="S266" s="175"/>
      <c r="T266" s="175"/>
      <c r="U266" s="175"/>
      <c r="V266" s="175"/>
      <c r="W266" s="175"/>
      <c r="X266" s="175"/>
      <c r="Y266" s="175"/>
      <c r="Z266" s="175"/>
      <c r="AA266" s="175"/>
      <c r="AB266" s="175"/>
      <c r="AC266" s="175"/>
      <c r="AD266" s="175"/>
      <c r="AE266" s="175"/>
      <c r="AF266" s="175"/>
      <c r="AG266" s="175"/>
      <c r="AH266" s="89"/>
      <c r="AI266" s="175"/>
      <c r="AJ266" s="175"/>
      <c r="AK266" s="175"/>
      <c r="AL266" s="175"/>
      <c r="AM266" s="175"/>
      <c r="AN266" s="175"/>
      <c r="AO266" s="175"/>
      <c r="AP266" s="175"/>
      <c r="AQ266" s="175"/>
      <c r="AR266" s="175"/>
      <c r="AS266" s="175"/>
      <c r="AT266" s="175"/>
      <c r="AU266" s="175"/>
      <c r="AV266" s="175"/>
      <c r="AW266" s="175"/>
      <c r="AX266" s="175"/>
      <c r="AY266" s="175"/>
      <c r="AZ266" s="175"/>
      <c r="BA266" s="175"/>
      <c r="BB266" s="175"/>
      <c r="BC266" s="175"/>
      <c r="BD266" s="175"/>
      <c r="BE266" s="175"/>
      <c r="BF266" s="175"/>
      <c r="BG266" s="175"/>
      <c r="BH266" s="175"/>
      <c r="BI266" s="175"/>
      <c r="BJ266" s="175"/>
      <c r="BK266" s="175"/>
      <c r="BL266" s="175"/>
      <c r="BM266" s="175"/>
      <c r="BN266" s="175"/>
      <c r="BO266" s="71"/>
      <c r="BP266" s="8"/>
      <c r="BQ266" s="8"/>
      <c r="BR266" s="8"/>
      <c r="BS266" s="8"/>
      <c r="BT266" s="8"/>
      <c r="BU266" s="8"/>
      <c r="BV266" s="8"/>
      <c r="BW266" s="8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</row>
    <row r="267" spans="1:92" ht="7.5" customHeight="1">
      <c r="A267" s="71"/>
      <c r="B267" s="87"/>
      <c r="C267" s="87"/>
      <c r="D267" s="87"/>
      <c r="E267" s="87"/>
      <c r="F267" s="87"/>
      <c r="G267" s="87"/>
      <c r="H267" s="87"/>
      <c r="I267" s="87"/>
      <c r="J267" s="87"/>
      <c r="K267" s="87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71"/>
      <c r="AC267" s="71"/>
      <c r="AD267" s="71"/>
      <c r="AE267" s="71"/>
      <c r="AF267" s="71"/>
      <c r="AG267" s="71"/>
      <c r="AH267" s="71"/>
      <c r="AI267" s="71"/>
      <c r="AJ267" s="71"/>
      <c r="AK267" s="71"/>
      <c r="AL267" s="71"/>
      <c r="AM267" s="71"/>
      <c r="AN267" s="71"/>
      <c r="AO267" s="71"/>
      <c r="AP267" s="71"/>
      <c r="AQ267" s="71"/>
      <c r="AR267" s="71"/>
      <c r="AS267" s="71"/>
      <c r="AT267" s="71"/>
      <c r="AU267" s="71"/>
      <c r="AV267" s="71"/>
      <c r="AW267" s="71"/>
      <c r="AX267" s="71"/>
      <c r="AY267" s="71"/>
      <c r="AZ267" s="71"/>
      <c r="BA267" s="71"/>
      <c r="BB267" s="71"/>
      <c r="BC267" s="71"/>
      <c r="BD267" s="71"/>
      <c r="BE267" s="71"/>
      <c r="BF267" s="71"/>
      <c r="BG267" s="71"/>
      <c r="BH267" s="71"/>
      <c r="BI267" s="71"/>
      <c r="BJ267" s="71"/>
      <c r="BK267" s="71"/>
      <c r="BL267" s="71"/>
      <c r="BM267" s="71"/>
      <c r="BN267" s="71"/>
      <c r="BO267" s="7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</row>
    <row r="268" spans="1:92" ht="9.75" customHeight="1">
      <c r="A268" s="71"/>
      <c r="B268" s="214" t="s">
        <v>280</v>
      </c>
      <c r="C268" s="175"/>
      <c r="D268" s="175"/>
      <c r="E268" s="175"/>
      <c r="F268" s="175"/>
      <c r="G268" s="175"/>
      <c r="H268" s="175"/>
      <c r="I268" s="175"/>
      <c r="J268" s="175"/>
      <c r="K268" s="175"/>
      <c r="L268" s="175"/>
      <c r="M268" s="175"/>
      <c r="N268" s="175"/>
      <c r="O268" s="175"/>
      <c r="P268" s="175"/>
      <c r="Q268" s="175"/>
      <c r="R268" s="175"/>
      <c r="S268" s="175"/>
      <c r="T268" s="175"/>
      <c r="U268" s="175"/>
      <c r="V268" s="175"/>
      <c r="W268" s="175"/>
      <c r="X268" s="175"/>
      <c r="Y268" s="175"/>
      <c r="Z268" s="175"/>
      <c r="AA268" s="175"/>
      <c r="AB268" s="175"/>
      <c r="AC268" s="175"/>
      <c r="AD268" s="175"/>
      <c r="AE268" s="175"/>
      <c r="AF268" s="175"/>
      <c r="AG268" s="175"/>
      <c r="AH268" s="89"/>
      <c r="AI268" s="450" t="s">
        <v>281</v>
      </c>
      <c r="AJ268" s="175"/>
      <c r="AK268" s="175"/>
      <c r="AL268" s="175"/>
      <c r="AM268" s="175"/>
      <c r="AN268" s="175"/>
      <c r="AO268" s="175"/>
      <c r="AP268" s="175"/>
      <c r="AQ268" s="175"/>
      <c r="AR268" s="175"/>
      <c r="AS268" s="175"/>
      <c r="AT268" s="175"/>
      <c r="AU268" s="175"/>
      <c r="AV268" s="175"/>
      <c r="AW268" s="175"/>
      <c r="AX268" s="175"/>
      <c r="AY268" s="175"/>
      <c r="AZ268" s="175"/>
      <c r="BA268" s="175"/>
      <c r="BB268" s="175"/>
      <c r="BC268" s="175"/>
      <c r="BD268" s="175"/>
      <c r="BE268" s="175"/>
      <c r="BF268" s="175"/>
      <c r="BG268" s="175"/>
      <c r="BH268" s="175"/>
      <c r="BI268" s="175"/>
      <c r="BJ268" s="175"/>
      <c r="BK268" s="175"/>
      <c r="BL268" s="175"/>
      <c r="BM268" s="175"/>
      <c r="BN268" s="175"/>
      <c r="BO268" s="71"/>
      <c r="BP268" s="8"/>
      <c r="BQ268" s="8"/>
      <c r="BR268" s="8"/>
      <c r="BS268" s="8"/>
      <c r="BT268" s="8"/>
      <c r="BU268" s="8"/>
      <c r="BV268" s="8"/>
      <c r="BW268" s="8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</row>
    <row r="269" spans="1:92" ht="9.75" customHeight="1">
      <c r="A269" s="71"/>
      <c r="B269" s="175"/>
      <c r="C269" s="175"/>
      <c r="D269" s="175"/>
      <c r="E269" s="175"/>
      <c r="F269" s="175"/>
      <c r="G269" s="175"/>
      <c r="H269" s="175"/>
      <c r="I269" s="175"/>
      <c r="J269" s="175"/>
      <c r="K269" s="175"/>
      <c r="L269" s="175"/>
      <c r="M269" s="175"/>
      <c r="N269" s="175"/>
      <c r="O269" s="175"/>
      <c r="P269" s="175"/>
      <c r="Q269" s="175"/>
      <c r="R269" s="175"/>
      <c r="S269" s="175"/>
      <c r="T269" s="175"/>
      <c r="U269" s="175"/>
      <c r="V269" s="175"/>
      <c r="W269" s="175"/>
      <c r="X269" s="175"/>
      <c r="Y269" s="175"/>
      <c r="Z269" s="175"/>
      <c r="AA269" s="175"/>
      <c r="AB269" s="175"/>
      <c r="AC269" s="175"/>
      <c r="AD269" s="175"/>
      <c r="AE269" s="175"/>
      <c r="AF269" s="175"/>
      <c r="AG269" s="175"/>
      <c r="AH269" s="87"/>
      <c r="AI269" s="175"/>
      <c r="AJ269" s="175"/>
      <c r="AK269" s="175"/>
      <c r="AL269" s="175"/>
      <c r="AM269" s="175"/>
      <c r="AN269" s="175"/>
      <c r="AO269" s="175"/>
      <c r="AP269" s="175"/>
      <c r="AQ269" s="175"/>
      <c r="AR269" s="175"/>
      <c r="AS269" s="175"/>
      <c r="AT269" s="175"/>
      <c r="AU269" s="175"/>
      <c r="AV269" s="175"/>
      <c r="AW269" s="175"/>
      <c r="AX269" s="175"/>
      <c r="AY269" s="175"/>
      <c r="AZ269" s="175"/>
      <c r="BA269" s="175"/>
      <c r="BB269" s="175"/>
      <c r="BC269" s="175"/>
      <c r="BD269" s="175"/>
      <c r="BE269" s="175"/>
      <c r="BF269" s="175"/>
      <c r="BG269" s="175"/>
      <c r="BH269" s="175"/>
      <c r="BI269" s="175"/>
      <c r="BJ269" s="175"/>
      <c r="BK269" s="175"/>
      <c r="BL269" s="175"/>
      <c r="BM269" s="175"/>
      <c r="BN269" s="175"/>
      <c r="BO269" s="7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</row>
    <row r="270" spans="1:92" ht="9.75" customHeight="1">
      <c r="A270" s="71"/>
      <c r="B270" s="175"/>
      <c r="C270" s="175"/>
      <c r="D270" s="175"/>
      <c r="E270" s="175"/>
      <c r="F270" s="175"/>
      <c r="G270" s="175"/>
      <c r="H270" s="175"/>
      <c r="I270" s="175"/>
      <c r="J270" s="175"/>
      <c r="K270" s="175"/>
      <c r="L270" s="175"/>
      <c r="M270" s="175"/>
      <c r="N270" s="175"/>
      <c r="O270" s="175"/>
      <c r="P270" s="175"/>
      <c r="Q270" s="175"/>
      <c r="R270" s="175"/>
      <c r="S270" s="175"/>
      <c r="T270" s="175"/>
      <c r="U270" s="175"/>
      <c r="V270" s="175"/>
      <c r="W270" s="175"/>
      <c r="X270" s="175"/>
      <c r="Y270" s="175"/>
      <c r="Z270" s="175"/>
      <c r="AA270" s="175"/>
      <c r="AB270" s="175"/>
      <c r="AC270" s="175"/>
      <c r="AD270" s="175"/>
      <c r="AE270" s="175"/>
      <c r="AF270" s="175"/>
      <c r="AG270" s="175"/>
      <c r="AH270" s="89"/>
      <c r="AI270" s="175"/>
      <c r="AJ270" s="175"/>
      <c r="AK270" s="175"/>
      <c r="AL270" s="175"/>
      <c r="AM270" s="175"/>
      <c r="AN270" s="175"/>
      <c r="AO270" s="175"/>
      <c r="AP270" s="175"/>
      <c r="AQ270" s="175"/>
      <c r="AR270" s="175"/>
      <c r="AS270" s="175"/>
      <c r="AT270" s="175"/>
      <c r="AU270" s="175"/>
      <c r="AV270" s="175"/>
      <c r="AW270" s="175"/>
      <c r="AX270" s="175"/>
      <c r="AY270" s="175"/>
      <c r="AZ270" s="175"/>
      <c r="BA270" s="175"/>
      <c r="BB270" s="175"/>
      <c r="BC270" s="175"/>
      <c r="BD270" s="175"/>
      <c r="BE270" s="175"/>
      <c r="BF270" s="175"/>
      <c r="BG270" s="175"/>
      <c r="BH270" s="175"/>
      <c r="BI270" s="175"/>
      <c r="BJ270" s="175"/>
      <c r="BK270" s="175"/>
      <c r="BL270" s="175"/>
      <c r="BM270" s="175"/>
      <c r="BN270" s="175"/>
      <c r="BO270" s="71"/>
      <c r="BP270" s="8"/>
      <c r="BQ270" s="8"/>
      <c r="BR270" s="8"/>
      <c r="BS270" s="8"/>
      <c r="BT270" s="8"/>
      <c r="BU270" s="8"/>
      <c r="BV270" s="8"/>
      <c r="BW270" s="8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</row>
    <row r="271" spans="1:92" ht="7.5" customHeight="1">
      <c r="A271" s="71"/>
      <c r="B271" s="87"/>
      <c r="C271" s="87"/>
      <c r="D271" s="87"/>
      <c r="E271" s="87"/>
      <c r="F271" s="87"/>
      <c r="G271" s="87"/>
      <c r="H271" s="87"/>
      <c r="I271" s="87"/>
      <c r="J271" s="87"/>
      <c r="K271" s="87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87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71"/>
      <c r="AV271" s="71"/>
      <c r="AW271" s="71"/>
      <c r="AX271" s="71"/>
      <c r="AY271" s="71"/>
      <c r="AZ271" s="71"/>
      <c r="BA271" s="71"/>
      <c r="BB271" s="71"/>
      <c r="BC271" s="71"/>
      <c r="BD271" s="71"/>
      <c r="BE271" s="71"/>
      <c r="BF271" s="71"/>
      <c r="BG271" s="71"/>
      <c r="BH271" s="71"/>
      <c r="BI271" s="71"/>
      <c r="BJ271" s="71"/>
      <c r="BK271" s="71"/>
      <c r="BL271" s="71"/>
      <c r="BM271" s="71"/>
      <c r="BN271" s="71"/>
      <c r="BO271" s="7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</row>
    <row r="272" spans="1:92" ht="18" customHeight="1">
      <c r="A272" s="71"/>
      <c r="B272" s="1"/>
      <c r="C272" s="218"/>
      <c r="D272" s="172"/>
      <c r="E272" s="172"/>
      <c r="F272" s="172"/>
      <c r="G272" s="172"/>
      <c r="H272" s="173"/>
      <c r="I272" s="219"/>
      <c r="J272" s="175"/>
      <c r="K272" s="175"/>
      <c r="L272" s="175"/>
      <c r="M272" s="175"/>
      <c r="N272" s="175"/>
      <c r="O272" s="175"/>
      <c r="P272" s="175"/>
      <c r="Q272" s="175"/>
      <c r="R272" s="175"/>
      <c r="S272" s="175"/>
      <c r="T272" s="175"/>
      <c r="U272" s="175"/>
      <c r="V272" s="175"/>
      <c r="W272" s="175"/>
      <c r="X272" s="175"/>
      <c r="Y272" s="220"/>
      <c r="Z272" s="193"/>
      <c r="AA272" s="172"/>
      <c r="AB272" s="172"/>
      <c r="AC272" s="172"/>
      <c r="AD272" s="172"/>
      <c r="AE272" s="172"/>
      <c r="AF272" s="172"/>
      <c r="AG272" s="173"/>
      <c r="AI272" s="250"/>
      <c r="AJ272" s="172"/>
      <c r="AK272" s="172"/>
      <c r="AL272" s="172"/>
      <c r="AM272" s="172"/>
      <c r="AN272" s="172"/>
      <c r="AO272" s="172"/>
      <c r="AP272" s="173"/>
      <c r="AQ272" s="251"/>
      <c r="AR272" s="175"/>
      <c r="AS272" s="175"/>
      <c r="AT272" s="175"/>
      <c r="AU272" s="175"/>
      <c r="AV272" s="175"/>
      <c r="AW272" s="175"/>
      <c r="AX272" s="175"/>
      <c r="AY272" s="175"/>
      <c r="AZ272" s="175"/>
      <c r="BA272" s="175"/>
      <c r="BB272" s="175"/>
      <c r="BC272" s="175"/>
      <c r="BD272" s="175"/>
      <c r="BE272" s="175"/>
      <c r="BF272" s="175"/>
      <c r="BG272" s="220"/>
      <c r="BH272" s="250"/>
      <c r="BI272" s="172"/>
      <c r="BJ272" s="172"/>
      <c r="BK272" s="172"/>
      <c r="BL272" s="172"/>
      <c r="BM272" s="173"/>
      <c r="BO272" s="7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</row>
    <row r="273" spans="1:92" ht="7.5" customHeight="1">
      <c r="A273" s="71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87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71"/>
      <c r="BC273" s="71"/>
      <c r="BD273" s="71"/>
      <c r="BE273" s="71"/>
      <c r="BF273" s="71"/>
      <c r="BG273" s="71"/>
      <c r="BH273" s="71"/>
      <c r="BI273" s="71"/>
      <c r="BJ273" s="71"/>
      <c r="BK273" s="71"/>
      <c r="BL273" s="71"/>
      <c r="BM273" s="71"/>
      <c r="BN273" s="71"/>
      <c r="BO273" s="7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</row>
    <row r="274" spans="1:92" ht="10.5" customHeight="1">
      <c r="A274" s="71"/>
      <c r="B274" s="204"/>
      <c r="C274" s="175"/>
      <c r="D274" s="175"/>
      <c r="E274" s="175"/>
      <c r="F274" s="175"/>
      <c r="G274" s="175"/>
      <c r="H274" s="175"/>
      <c r="I274" s="175"/>
      <c r="J274" s="175"/>
      <c r="K274" s="175"/>
      <c r="L274" s="175"/>
      <c r="M274" s="175"/>
      <c r="N274" s="175"/>
      <c r="O274" s="175"/>
      <c r="P274" s="175"/>
      <c r="Q274" s="175"/>
      <c r="R274" s="175"/>
      <c r="S274" s="175"/>
      <c r="T274" s="175"/>
      <c r="U274" s="175"/>
      <c r="V274" s="175"/>
      <c r="W274" s="175"/>
      <c r="X274" s="175"/>
      <c r="Y274" s="175"/>
      <c r="Z274" s="175"/>
      <c r="AA274" s="175"/>
      <c r="AB274" s="175"/>
      <c r="AC274" s="175"/>
      <c r="AD274" s="175"/>
      <c r="AE274" s="175"/>
      <c r="AF274" s="175"/>
      <c r="AG274" s="175"/>
      <c r="AH274" s="71"/>
      <c r="AI274" s="249"/>
      <c r="AJ274" s="175"/>
      <c r="AK274" s="175"/>
      <c r="AL274" s="175"/>
      <c r="AM274" s="175"/>
      <c r="AN274" s="175"/>
      <c r="AO274" s="175"/>
      <c r="AP274" s="175"/>
      <c r="AQ274" s="175"/>
      <c r="AR274" s="175"/>
      <c r="AS274" s="175"/>
      <c r="AT274" s="175"/>
      <c r="AU274" s="175"/>
      <c r="AV274" s="175"/>
      <c r="AW274" s="175"/>
      <c r="AX274" s="175"/>
      <c r="AY274" s="175"/>
      <c r="AZ274" s="175"/>
      <c r="BA274" s="175"/>
      <c r="BB274" s="175"/>
      <c r="BC274" s="175"/>
      <c r="BD274" s="175"/>
      <c r="BE274" s="175"/>
      <c r="BF274" s="175"/>
      <c r="BG274" s="175"/>
      <c r="BH274" s="175"/>
      <c r="BI274" s="175"/>
      <c r="BJ274" s="175"/>
      <c r="BK274" s="175"/>
      <c r="BL274" s="175"/>
      <c r="BM274" s="175"/>
      <c r="BN274" s="175"/>
      <c r="BO274" s="7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</row>
    <row r="275" spans="1:92" ht="10.5" customHeight="1">
      <c r="A275" s="71"/>
      <c r="B275" s="175"/>
      <c r="C275" s="175"/>
      <c r="D275" s="175"/>
      <c r="E275" s="175"/>
      <c r="F275" s="175"/>
      <c r="G275" s="175"/>
      <c r="H275" s="175"/>
      <c r="I275" s="175"/>
      <c r="J275" s="175"/>
      <c r="K275" s="175"/>
      <c r="L275" s="175"/>
      <c r="M275" s="175"/>
      <c r="N275" s="175"/>
      <c r="O275" s="175"/>
      <c r="P275" s="175"/>
      <c r="Q275" s="175"/>
      <c r="R275" s="175"/>
      <c r="S275" s="175"/>
      <c r="T275" s="175"/>
      <c r="U275" s="175"/>
      <c r="V275" s="175"/>
      <c r="W275" s="175"/>
      <c r="X275" s="175"/>
      <c r="Y275" s="175"/>
      <c r="Z275" s="175"/>
      <c r="AA275" s="175"/>
      <c r="AB275" s="175"/>
      <c r="AC275" s="175"/>
      <c r="AD275" s="175"/>
      <c r="AE275" s="175"/>
      <c r="AF275" s="175"/>
      <c r="AG275" s="175"/>
      <c r="AH275" s="71"/>
      <c r="AI275" s="175"/>
      <c r="AJ275" s="175"/>
      <c r="AK275" s="175"/>
      <c r="AL275" s="175"/>
      <c r="AM275" s="175"/>
      <c r="AN275" s="175"/>
      <c r="AO275" s="175"/>
      <c r="AP275" s="175"/>
      <c r="AQ275" s="175"/>
      <c r="AR275" s="175"/>
      <c r="AS275" s="175"/>
      <c r="AT275" s="175"/>
      <c r="AU275" s="175"/>
      <c r="AV275" s="175"/>
      <c r="AW275" s="175"/>
      <c r="AX275" s="175"/>
      <c r="AY275" s="175"/>
      <c r="AZ275" s="175"/>
      <c r="BA275" s="175"/>
      <c r="BB275" s="175"/>
      <c r="BC275" s="175"/>
      <c r="BD275" s="175"/>
      <c r="BE275" s="175"/>
      <c r="BF275" s="175"/>
      <c r="BG275" s="175"/>
      <c r="BH275" s="175"/>
      <c r="BI275" s="175"/>
      <c r="BJ275" s="175"/>
      <c r="BK275" s="175"/>
      <c r="BL275" s="175"/>
      <c r="BM275" s="175"/>
      <c r="BN275" s="175"/>
      <c r="BO275" s="7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</row>
    <row r="276" spans="1:92" ht="10.5" customHeight="1">
      <c r="A276" s="71"/>
      <c r="B276" s="175"/>
      <c r="C276" s="175"/>
      <c r="D276" s="175"/>
      <c r="E276" s="175"/>
      <c r="F276" s="175"/>
      <c r="G276" s="175"/>
      <c r="H276" s="175"/>
      <c r="I276" s="175"/>
      <c r="J276" s="175"/>
      <c r="K276" s="175"/>
      <c r="L276" s="175"/>
      <c r="M276" s="175"/>
      <c r="N276" s="175"/>
      <c r="O276" s="175"/>
      <c r="P276" s="175"/>
      <c r="Q276" s="175"/>
      <c r="R276" s="175"/>
      <c r="S276" s="175"/>
      <c r="T276" s="175"/>
      <c r="U276" s="175"/>
      <c r="V276" s="175"/>
      <c r="W276" s="175"/>
      <c r="X276" s="175"/>
      <c r="Y276" s="175"/>
      <c r="Z276" s="175"/>
      <c r="AA276" s="175"/>
      <c r="AB276" s="175"/>
      <c r="AC276" s="175"/>
      <c r="AD276" s="175"/>
      <c r="AE276" s="175"/>
      <c r="AF276" s="175"/>
      <c r="AG276" s="175"/>
      <c r="AH276" s="71"/>
      <c r="AI276" s="175"/>
      <c r="AJ276" s="175"/>
      <c r="AK276" s="175"/>
      <c r="AL276" s="175"/>
      <c r="AM276" s="175"/>
      <c r="AN276" s="175"/>
      <c r="AO276" s="175"/>
      <c r="AP276" s="175"/>
      <c r="AQ276" s="175"/>
      <c r="AR276" s="175"/>
      <c r="AS276" s="175"/>
      <c r="AT276" s="175"/>
      <c r="AU276" s="175"/>
      <c r="AV276" s="175"/>
      <c r="AW276" s="175"/>
      <c r="AX276" s="175"/>
      <c r="AY276" s="175"/>
      <c r="AZ276" s="175"/>
      <c r="BA276" s="175"/>
      <c r="BB276" s="175"/>
      <c r="BC276" s="175"/>
      <c r="BD276" s="175"/>
      <c r="BE276" s="175"/>
      <c r="BF276" s="175"/>
      <c r="BG276" s="175"/>
      <c r="BH276" s="175"/>
      <c r="BI276" s="175"/>
      <c r="BJ276" s="175"/>
      <c r="BK276" s="175"/>
      <c r="BL276" s="175"/>
      <c r="BM276" s="175"/>
      <c r="BN276" s="175"/>
      <c r="BO276" s="7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</row>
    <row r="277" spans="1:92" ht="10.5" customHeight="1">
      <c r="A277" s="71"/>
      <c r="B277" s="175"/>
      <c r="C277" s="175"/>
      <c r="D277" s="175"/>
      <c r="E277" s="175"/>
      <c r="F277" s="175"/>
      <c r="G277" s="175"/>
      <c r="H277" s="175"/>
      <c r="I277" s="175"/>
      <c r="J277" s="175"/>
      <c r="K277" s="175"/>
      <c r="L277" s="175"/>
      <c r="M277" s="175"/>
      <c r="N277" s="175"/>
      <c r="O277" s="175"/>
      <c r="P277" s="175"/>
      <c r="Q277" s="175"/>
      <c r="R277" s="175"/>
      <c r="S277" s="175"/>
      <c r="T277" s="175"/>
      <c r="U277" s="175"/>
      <c r="V277" s="175"/>
      <c r="W277" s="175"/>
      <c r="X277" s="175"/>
      <c r="Y277" s="175"/>
      <c r="Z277" s="175"/>
      <c r="AA277" s="175"/>
      <c r="AB277" s="175"/>
      <c r="AC277" s="175"/>
      <c r="AD277" s="175"/>
      <c r="AE277" s="175"/>
      <c r="AF277" s="175"/>
      <c r="AG277" s="175"/>
      <c r="AH277" s="71"/>
      <c r="AI277" s="175"/>
      <c r="AJ277" s="175"/>
      <c r="AK277" s="175"/>
      <c r="AL277" s="175"/>
      <c r="AM277" s="175"/>
      <c r="AN277" s="175"/>
      <c r="AO277" s="175"/>
      <c r="AP277" s="175"/>
      <c r="AQ277" s="175"/>
      <c r="AR277" s="175"/>
      <c r="AS277" s="175"/>
      <c r="AT277" s="175"/>
      <c r="AU277" s="175"/>
      <c r="AV277" s="175"/>
      <c r="AW277" s="175"/>
      <c r="AX277" s="175"/>
      <c r="AY277" s="175"/>
      <c r="AZ277" s="175"/>
      <c r="BA277" s="175"/>
      <c r="BB277" s="175"/>
      <c r="BC277" s="175"/>
      <c r="BD277" s="175"/>
      <c r="BE277" s="175"/>
      <c r="BF277" s="175"/>
      <c r="BG277" s="175"/>
      <c r="BH277" s="175"/>
      <c r="BI277" s="175"/>
      <c r="BJ277" s="175"/>
      <c r="BK277" s="175"/>
      <c r="BL277" s="175"/>
      <c r="BM277" s="175"/>
      <c r="BN277" s="175"/>
      <c r="BO277" s="7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</row>
    <row r="278" spans="1:92" ht="10.5" customHeight="1">
      <c r="A278" s="71"/>
      <c r="B278" s="175"/>
      <c r="C278" s="175"/>
      <c r="D278" s="175"/>
      <c r="E278" s="175"/>
      <c r="F278" s="175"/>
      <c r="G278" s="175"/>
      <c r="H278" s="175"/>
      <c r="I278" s="175"/>
      <c r="J278" s="175"/>
      <c r="K278" s="175"/>
      <c r="L278" s="175"/>
      <c r="M278" s="175"/>
      <c r="N278" s="175"/>
      <c r="O278" s="175"/>
      <c r="P278" s="175"/>
      <c r="Q278" s="175"/>
      <c r="R278" s="175"/>
      <c r="S278" s="175"/>
      <c r="T278" s="175"/>
      <c r="U278" s="175"/>
      <c r="V278" s="175"/>
      <c r="W278" s="175"/>
      <c r="X278" s="175"/>
      <c r="Y278" s="175"/>
      <c r="Z278" s="175"/>
      <c r="AA278" s="175"/>
      <c r="AB278" s="175"/>
      <c r="AC278" s="175"/>
      <c r="AD278" s="175"/>
      <c r="AE278" s="175"/>
      <c r="AF278" s="175"/>
      <c r="AG278" s="175"/>
      <c r="AH278" s="71"/>
      <c r="AI278" s="175"/>
      <c r="AJ278" s="175"/>
      <c r="AK278" s="175"/>
      <c r="AL278" s="175"/>
      <c r="AM278" s="175"/>
      <c r="AN278" s="175"/>
      <c r="AO278" s="175"/>
      <c r="AP278" s="175"/>
      <c r="AQ278" s="175"/>
      <c r="AR278" s="175"/>
      <c r="AS278" s="175"/>
      <c r="AT278" s="175"/>
      <c r="AU278" s="175"/>
      <c r="AV278" s="175"/>
      <c r="AW278" s="175"/>
      <c r="AX278" s="175"/>
      <c r="AY278" s="175"/>
      <c r="AZ278" s="175"/>
      <c r="BA278" s="175"/>
      <c r="BB278" s="175"/>
      <c r="BC278" s="175"/>
      <c r="BD278" s="175"/>
      <c r="BE278" s="175"/>
      <c r="BF278" s="175"/>
      <c r="BG278" s="175"/>
      <c r="BH278" s="175"/>
      <c r="BI278" s="175"/>
      <c r="BJ278" s="175"/>
      <c r="BK278" s="175"/>
      <c r="BL278" s="175"/>
      <c r="BM278" s="175"/>
      <c r="BN278" s="175"/>
      <c r="BO278" s="7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</row>
    <row r="279" spans="1:92" ht="10.5" customHeight="1">
      <c r="A279" s="71"/>
      <c r="B279" s="175"/>
      <c r="C279" s="175"/>
      <c r="D279" s="175"/>
      <c r="E279" s="175"/>
      <c r="F279" s="175"/>
      <c r="G279" s="175"/>
      <c r="H279" s="175"/>
      <c r="I279" s="175"/>
      <c r="J279" s="175"/>
      <c r="K279" s="175"/>
      <c r="L279" s="175"/>
      <c r="M279" s="175"/>
      <c r="N279" s="175"/>
      <c r="O279" s="175"/>
      <c r="P279" s="175"/>
      <c r="Q279" s="175"/>
      <c r="R279" s="175"/>
      <c r="S279" s="175"/>
      <c r="T279" s="175"/>
      <c r="U279" s="175"/>
      <c r="V279" s="175"/>
      <c r="W279" s="175"/>
      <c r="X279" s="175"/>
      <c r="Y279" s="175"/>
      <c r="Z279" s="175"/>
      <c r="AA279" s="175"/>
      <c r="AB279" s="175"/>
      <c r="AC279" s="175"/>
      <c r="AD279" s="175"/>
      <c r="AE279" s="175"/>
      <c r="AF279" s="175"/>
      <c r="AG279" s="175"/>
      <c r="AH279" s="71"/>
      <c r="AI279" s="175"/>
      <c r="AJ279" s="175"/>
      <c r="AK279" s="175"/>
      <c r="AL279" s="175"/>
      <c r="AM279" s="175"/>
      <c r="AN279" s="175"/>
      <c r="AO279" s="175"/>
      <c r="AP279" s="175"/>
      <c r="AQ279" s="175"/>
      <c r="AR279" s="175"/>
      <c r="AS279" s="175"/>
      <c r="AT279" s="175"/>
      <c r="AU279" s="175"/>
      <c r="AV279" s="175"/>
      <c r="AW279" s="175"/>
      <c r="AX279" s="175"/>
      <c r="AY279" s="175"/>
      <c r="AZ279" s="175"/>
      <c r="BA279" s="175"/>
      <c r="BB279" s="175"/>
      <c r="BC279" s="175"/>
      <c r="BD279" s="175"/>
      <c r="BE279" s="175"/>
      <c r="BF279" s="175"/>
      <c r="BG279" s="175"/>
      <c r="BH279" s="175"/>
      <c r="BI279" s="175"/>
      <c r="BJ279" s="175"/>
      <c r="BK279" s="175"/>
      <c r="BL279" s="175"/>
      <c r="BM279" s="175"/>
      <c r="BN279" s="175"/>
      <c r="BO279" s="7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</row>
    <row r="280" spans="1:92" ht="10.5" customHeight="1">
      <c r="A280" s="71"/>
      <c r="B280" s="175"/>
      <c r="C280" s="175"/>
      <c r="D280" s="175"/>
      <c r="E280" s="175"/>
      <c r="F280" s="175"/>
      <c r="G280" s="175"/>
      <c r="H280" s="175"/>
      <c r="I280" s="175"/>
      <c r="J280" s="175"/>
      <c r="K280" s="175"/>
      <c r="L280" s="175"/>
      <c r="M280" s="175"/>
      <c r="N280" s="175"/>
      <c r="O280" s="175"/>
      <c r="P280" s="175"/>
      <c r="Q280" s="175"/>
      <c r="R280" s="175"/>
      <c r="S280" s="175"/>
      <c r="T280" s="175"/>
      <c r="U280" s="175"/>
      <c r="V280" s="175"/>
      <c r="W280" s="175"/>
      <c r="X280" s="175"/>
      <c r="Y280" s="175"/>
      <c r="Z280" s="175"/>
      <c r="AA280" s="175"/>
      <c r="AB280" s="175"/>
      <c r="AC280" s="175"/>
      <c r="AD280" s="175"/>
      <c r="AE280" s="175"/>
      <c r="AF280" s="175"/>
      <c r="AG280" s="175"/>
      <c r="AH280" s="71"/>
      <c r="AI280" s="175"/>
      <c r="AJ280" s="175"/>
      <c r="AK280" s="175"/>
      <c r="AL280" s="175"/>
      <c r="AM280" s="175"/>
      <c r="AN280" s="175"/>
      <c r="AO280" s="175"/>
      <c r="AP280" s="175"/>
      <c r="AQ280" s="175"/>
      <c r="AR280" s="175"/>
      <c r="AS280" s="175"/>
      <c r="AT280" s="175"/>
      <c r="AU280" s="175"/>
      <c r="AV280" s="175"/>
      <c r="AW280" s="175"/>
      <c r="AX280" s="175"/>
      <c r="AY280" s="175"/>
      <c r="AZ280" s="175"/>
      <c r="BA280" s="175"/>
      <c r="BB280" s="175"/>
      <c r="BC280" s="175"/>
      <c r="BD280" s="175"/>
      <c r="BE280" s="175"/>
      <c r="BF280" s="175"/>
      <c r="BG280" s="175"/>
      <c r="BH280" s="175"/>
      <c r="BI280" s="175"/>
      <c r="BJ280" s="175"/>
      <c r="BK280" s="175"/>
      <c r="BL280" s="175"/>
      <c r="BM280" s="175"/>
      <c r="BN280" s="175"/>
      <c r="BO280" s="7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</row>
    <row r="281" spans="1:92" ht="10.5" customHeight="1">
      <c r="A281" s="71"/>
      <c r="B281" s="175"/>
      <c r="C281" s="175"/>
      <c r="D281" s="175"/>
      <c r="E281" s="175"/>
      <c r="F281" s="175"/>
      <c r="G281" s="175"/>
      <c r="H281" s="175"/>
      <c r="I281" s="175"/>
      <c r="J281" s="175"/>
      <c r="K281" s="175"/>
      <c r="L281" s="175"/>
      <c r="M281" s="175"/>
      <c r="N281" s="175"/>
      <c r="O281" s="175"/>
      <c r="P281" s="175"/>
      <c r="Q281" s="175"/>
      <c r="R281" s="175"/>
      <c r="S281" s="175"/>
      <c r="T281" s="175"/>
      <c r="U281" s="175"/>
      <c r="V281" s="175"/>
      <c r="W281" s="175"/>
      <c r="X281" s="175"/>
      <c r="Y281" s="175"/>
      <c r="Z281" s="175"/>
      <c r="AA281" s="175"/>
      <c r="AB281" s="175"/>
      <c r="AC281" s="175"/>
      <c r="AD281" s="175"/>
      <c r="AE281" s="175"/>
      <c r="AF281" s="175"/>
      <c r="AG281" s="175"/>
      <c r="AH281" s="71"/>
      <c r="AI281" s="175"/>
      <c r="AJ281" s="175"/>
      <c r="AK281" s="175"/>
      <c r="AL281" s="175"/>
      <c r="AM281" s="175"/>
      <c r="AN281" s="175"/>
      <c r="AO281" s="175"/>
      <c r="AP281" s="175"/>
      <c r="AQ281" s="175"/>
      <c r="AR281" s="175"/>
      <c r="AS281" s="175"/>
      <c r="AT281" s="175"/>
      <c r="AU281" s="175"/>
      <c r="AV281" s="175"/>
      <c r="AW281" s="175"/>
      <c r="AX281" s="175"/>
      <c r="AY281" s="175"/>
      <c r="AZ281" s="175"/>
      <c r="BA281" s="175"/>
      <c r="BB281" s="175"/>
      <c r="BC281" s="175"/>
      <c r="BD281" s="175"/>
      <c r="BE281" s="175"/>
      <c r="BF281" s="175"/>
      <c r="BG281" s="175"/>
      <c r="BH281" s="175"/>
      <c r="BI281" s="175"/>
      <c r="BJ281" s="175"/>
      <c r="BK281" s="175"/>
      <c r="BL281" s="175"/>
      <c r="BM281" s="175"/>
      <c r="BN281" s="175"/>
      <c r="BO281" s="7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</row>
    <row r="282" spans="1:92" ht="10.5" customHeight="1">
      <c r="A282" s="71"/>
      <c r="B282" s="175"/>
      <c r="C282" s="175"/>
      <c r="D282" s="175"/>
      <c r="E282" s="175"/>
      <c r="F282" s="175"/>
      <c r="G282" s="175"/>
      <c r="H282" s="175"/>
      <c r="I282" s="175"/>
      <c r="J282" s="175"/>
      <c r="K282" s="175"/>
      <c r="L282" s="175"/>
      <c r="M282" s="175"/>
      <c r="N282" s="175"/>
      <c r="O282" s="175"/>
      <c r="P282" s="175"/>
      <c r="Q282" s="175"/>
      <c r="R282" s="175"/>
      <c r="S282" s="175"/>
      <c r="T282" s="175"/>
      <c r="U282" s="175"/>
      <c r="V282" s="175"/>
      <c r="W282" s="175"/>
      <c r="X282" s="175"/>
      <c r="Y282" s="175"/>
      <c r="Z282" s="175"/>
      <c r="AA282" s="175"/>
      <c r="AB282" s="175"/>
      <c r="AC282" s="175"/>
      <c r="AD282" s="175"/>
      <c r="AE282" s="175"/>
      <c r="AF282" s="175"/>
      <c r="AG282" s="175"/>
      <c r="AH282" s="71"/>
      <c r="AI282" s="175"/>
      <c r="AJ282" s="175"/>
      <c r="AK282" s="175"/>
      <c r="AL282" s="175"/>
      <c r="AM282" s="175"/>
      <c r="AN282" s="175"/>
      <c r="AO282" s="175"/>
      <c r="AP282" s="175"/>
      <c r="AQ282" s="175"/>
      <c r="AR282" s="175"/>
      <c r="AS282" s="175"/>
      <c r="AT282" s="175"/>
      <c r="AU282" s="175"/>
      <c r="AV282" s="175"/>
      <c r="AW282" s="175"/>
      <c r="AX282" s="175"/>
      <c r="AY282" s="175"/>
      <c r="AZ282" s="175"/>
      <c r="BA282" s="175"/>
      <c r="BB282" s="175"/>
      <c r="BC282" s="175"/>
      <c r="BD282" s="175"/>
      <c r="BE282" s="175"/>
      <c r="BF282" s="175"/>
      <c r="BG282" s="175"/>
      <c r="BH282" s="175"/>
      <c r="BI282" s="175"/>
      <c r="BJ282" s="175"/>
      <c r="BK282" s="175"/>
      <c r="BL282" s="175"/>
      <c r="BM282" s="175"/>
      <c r="BN282" s="175"/>
      <c r="BO282" s="7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</row>
    <row r="283" spans="1:92" ht="10.5" customHeight="1">
      <c r="A283" s="71"/>
      <c r="B283" s="175"/>
      <c r="C283" s="175"/>
      <c r="D283" s="175"/>
      <c r="E283" s="175"/>
      <c r="F283" s="175"/>
      <c r="G283" s="175"/>
      <c r="H283" s="175"/>
      <c r="I283" s="175"/>
      <c r="J283" s="175"/>
      <c r="K283" s="175"/>
      <c r="L283" s="175"/>
      <c r="M283" s="175"/>
      <c r="N283" s="175"/>
      <c r="O283" s="175"/>
      <c r="P283" s="175"/>
      <c r="Q283" s="175"/>
      <c r="R283" s="175"/>
      <c r="S283" s="175"/>
      <c r="T283" s="175"/>
      <c r="U283" s="175"/>
      <c r="V283" s="175"/>
      <c r="W283" s="175"/>
      <c r="X283" s="175"/>
      <c r="Y283" s="175"/>
      <c r="Z283" s="175"/>
      <c r="AA283" s="175"/>
      <c r="AB283" s="175"/>
      <c r="AC283" s="175"/>
      <c r="AD283" s="175"/>
      <c r="AE283" s="175"/>
      <c r="AF283" s="175"/>
      <c r="AG283" s="175"/>
      <c r="AH283" s="71"/>
      <c r="AI283" s="175"/>
      <c r="AJ283" s="175"/>
      <c r="AK283" s="175"/>
      <c r="AL283" s="175"/>
      <c r="AM283" s="175"/>
      <c r="AN283" s="175"/>
      <c r="AO283" s="175"/>
      <c r="AP283" s="175"/>
      <c r="AQ283" s="175"/>
      <c r="AR283" s="175"/>
      <c r="AS283" s="175"/>
      <c r="AT283" s="175"/>
      <c r="AU283" s="175"/>
      <c r="AV283" s="175"/>
      <c r="AW283" s="175"/>
      <c r="AX283" s="175"/>
      <c r="AY283" s="175"/>
      <c r="AZ283" s="175"/>
      <c r="BA283" s="175"/>
      <c r="BB283" s="175"/>
      <c r="BC283" s="175"/>
      <c r="BD283" s="175"/>
      <c r="BE283" s="175"/>
      <c r="BF283" s="175"/>
      <c r="BG283" s="175"/>
      <c r="BH283" s="175"/>
      <c r="BI283" s="175"/>
      <c r="BJ283" s="175"/>
      <c r="BK283" s="175"/>
      <c r="BL283" s="175"/>
      <c r="BM283" s="175"/>
      <c r="BN283" s="175"/>
      <c r="BO283" s="7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</row>
    <row r="284" spans="1:92" ht="10.5" customHeight="1">
      <c r="A284" s="71"/>
      <c r="B284" s="175"/>
      <c r="C284" s="175"/>
      <c r="D284" s="175"/>
      <c r="E284" s="175"/>
      <c r="F284" s="175"/>
      <c r="G284" s="175"/>
      <c r="H284" s="175"/>
      <c r="I284" s="175"/>
      <c r="J284" s="175"/>
      <c r="K284" s="175"/>
      <c r="L284" s="175"/>
      <c r="M284" s="175"/>
      <c r="N284" s="175"/>
      <c r="O284" s="175"/>
      <c r="P284" s="175"/>
      <c r="Q284" s="175"/>
      <c r="R284" s="175"/>
      <c r="S284" s="175"/>
      <c r="T284" s="175"/>
      <c r="U284" s="175"/>
      <c r="V284" s="175"/>
      <c r="W284" s="175"/>
      <c r="X284" s="175"/>
      <c r="Y284" s="175"/>
      <c r="Z284" s="175"/>
      <c r="AA284" s="175"/>
      <c r="AB284" s="175"/>
      <c r="AC284" s="175"/>
      <c r="AD284" s="175"/>
      <c r="AE284" s="175"/>
      <c r="AF284" s="175"/>
      <c r="AG284" s="175"/>
      <c r="AH284" s="71"/>
      <c r="AI284" s="175"/>
      <c r="AJ284" s="175"/>
      <c r="AK284" s="175"/>
      <c r="AL284" s="175"/>
      <c r="AM284" s="175"/>
      <c r="AN284" s="175"/>
      <c r="AO284" s="175"/>
      <c r="AP284" s="175"/>
      <c r="AQ284" s="175"/>
      <c r="AR284" s="175"/>
      <c r="AS284" s="175"/>
      <c r="AT284" s="175"/>
      <c r="AU284" s="175"/>
      <c r="AV284" s="175"/>
      <c r="AW284" s="175"/>
      <c r="AX284" s="175"/>
      <c r="AY284" s="175"/>
      <c r="AZ284" s="175"/>
      <c r="BA284" s="175"/>
      <c r="BB284" s="175"/>
      <c r="BC284" s="175"/>
      <c r="BD284" s="175"/>
      <c r="BE284" s="175"/>
      <c r="BF284" s="175"/>
      <c r="BG284" s="175"/>
      <c r="BH284" s="175"/>
      <c r="BI284" s="175"/>
      <c r="BJ284" s="175"/>
      <c r="BK284" s="175"/>
      <c r="BL284" s="175"/>
      <c r="BM284" s="175"/>
      <c r="BN284" s="175"/>
      <c r="BO284" s="7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</row>
    <row r="285" spans="1:92" ht="10.5" customHeight="1">
      <c r="A285" s="71"/>
      <c r="B285" s="175"/>
      <c r="C285" s="175"/>
      <c r="D285" s="175"/>
      <c r="E285" s="175"/>
      <c r="F285" s="175"/>
      <c r="G285" s="175"/>
      <c r="H285" s="175"/>
      <c r="I285" s="175"/>
      <c r="J285" s="175"/>
      <c r="K285" s="175"/>
      <c r="L285" s="175"/>
      <c r="M285" s="175"/>
      <c r="N285" s="175"/>
      <c r="O285" s="175"/>
      <c r="P285" s="175"/>
      <c r="Q285" s="175"/>
      <c r="R285" s="175"/>
      <c r="S285" s="175"/>
      <c r="T285" s="175"/>
      <c r="U285" s="175"/>
      <c r="V285" s="175"/>
      <c r="W285" s="175"/>
      <c r="X285" s="175"/>
      <c r="Y285" s="175"/>
      <c r="Z285" s="175"/>
      <c r="AA285" s="175"/>
      <c r="AB285" s="175"/>
      <c r="AC285" s="175"/>
      <c r="AD285" s="175"/>
      <c r="AE285" s="175"/>
      <c r="AF285" s="175"/>
      <c r="AG285" s="175"/>
      <c r="AH285" s="71"/>
      <c r="AI285" s="175"/>
      <c r="AJ285" s="175"/>
      <c r="AK285" s="175"/>
      <c r="AL285" s="175"/>
      <c r="AM285" s="175"/>
      <c r="AN285" s="175"/>
      <c r="AO285" s="175"/>
      <c r="AP285" s="175"/>
      <c r="AQ285" s="175"/>
      <c r="AR285" s="175"/>
      <c r="AS285" s="175"/>
      <c r="AT285" s="175"/>
      <c r="AU285" s="175"/>
      <c r="AV285" s="175"/>
      <c r="AW285" s="175"/>
      <c r="AX285" s="175"/>
      <c r="AY285" s="175"/>
      <c r="AZ285" s="175"/>
      <c r="BA285" s="175"/>
      <c r="BB285" s="175"/>
      <c r="BC285" s="175"/>
      <c r="BD285" s="175"/>
      <c r="BE285" s="175"/>
      <c r="BF285" s="175"/>
      <c r="BG285" s="175"/>
      <c r="BH285" s="175"/>
      <c r="BI285" s="175"/>
      <c r="BJ285" s="175"/>
      <c r="BK285" s="175"/>
      <c r="BL285" s="175"/>
      <c r="BM285" s="175"/>
      <c r="BN285" s="175"/>
      <c r="BO285" s="7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</row>
    <row r="286" spans="1:92" ht="10.5" customHeight="1">
      <c r="A286" s="71"/>
      <c r="B286" s="175"/>
      <c r="C286" s="175"/>
      <c r="D286" s="175"/>
      <c r="E286" s="175"/>
      <c r="F286" s="175"/>
      <c r="G286" s="175"/>
      <c r="H286" s="175"/>
      <c r="I286" s="175"/>
      <c r="J286" s="175"/>
      <c r="K286" s="175"/>
      <c r="L286" s="175"/>
      <c r="M286" s="175"/>
      <c r="N286" s="175"/>
      <c r="O286" s="175"/>
      <c r="P286" s="175"/>
      <c r="Q286" s="175"/>
      <c r="R286" s="175"/>
      <c r="S286" s="175"/>
      <c r="T286" s="175"/>
      <c r="U286" s="175"/>
      <c r="V286" s="175"/>
      <c r="W286" s="175"/>
      <c r="X286" s="175"/>
      <c r="Y286" s="175"/>
      <c r="Z286" s="175"/>
      <c r="AA286" s="175"/>
      <c r="AB286" s="175"/>
      <c r="AC286" s="175"/>
      <c r="AD286" s="175"/>
      <c r="AE286" s="175"/>
      <c r="AF286" s="175"/>
      <c r="AG286" s="175"/>
      <c r="AH286" s="71"/>
      <c r="AI286" s="175"/>
      <c r="AJ286" s="175"/>
      <c r="AK286" s="175"/>
      <c r="AL286" s="175"/>
      <c r="AM286" s="175"/>
      <c r="AN286" s="175"/>
      <c r="AO286" s="175"/>
      <c r="AP286" s="175"/>
      <c r="AQ286" s="175"/>
      <c r="AR286" s="175"/>
      <c r="AS286" s="175"/>
      <c r="AT286" s="175"/>
      <c r="AU286" s="175"/>
      <c r="AV286" s="175"/>
      <c r="AW286" s="175"/>
      <c r="AX286" s="175"/>
      <c r="AY286" s="175"/>
      <c r="AZ286" s="175"/>
      <c r="BA286" s="175"/>
      <c r="BB286" s="175"/>
      <c r="BC286" s="175"/>
      <c r="BD286" s="175"/>
      <c r="BE286" s="175"/>
      <c r="BF286" s="175"/>
      <c r="BG286" s="175"/>
      <c r="BH286" s="175"/>
      <c r="BI286" s="175"/>
      <c r="BJ286" s="175"/>
      <c r="BK286" s="175"/>
      <c r="BL286" s="175"/>
      <c r="BM286" s="175"/>
      <c r="BN286" s="175"/>
      <c r="BO286" s="7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</row>
    <row r="287" spans="1:92" ht="10.5" customHeight="1">
      <c r="A287" s="71"/>
      <c r="B287" s="175"/>
      <c r="C287" s="175"/>
      <c r="D287" s="175"/>
      <c r="E287" s="175"/>
      <c r="F287" s="175"/>
      <c r="G287" s="175"/>
      <c r="H287" s="175"/>
      <c r="I287" s="175"/>
      <c r="J287" s="175"/>
      <c r="K287" s="175"/>
      <c r="L287" s="175"/>
      <c r="M287" s="175"/>
      <c r="N287" s="175"/>
      <c r="O287" s="175"/>
      <c r="P287" s="175"/>
      <c r="Q287" s="175"/>
      <c r="R287" s="175"/>
      <c r="S287" s="175"/>
      <c r="T287" s="175"/>
      <c r="U287" s="175"/>
      <c r="V287" s="175"/>
      <c r="W287" s="175"/>
      <c r="X287" s="175"/>
      <c r="Y287" s="175"/>
      <c r="Z287" s="175"/>
      <c r="AA287" s="175"/>
      <c r="AB287" s="175"/>
      <c r="AC287" s="175"/>
      <c r="AD287" s="175"/>
      <c r="AE287" s="175"/>
      <c r="AF287" s="175"/>
      <c r="AG287" s="175"/>
      <c r="AH287" s="71"/>
      <c r="AI287" s="175"/>
      <c r="AJ287" s="175"/>
      <c r="AK287" s="175"/>
      <c r="AL287" s="175"/>
      <c r="AM287" s="175"/>
      <c r="AN287" s="175"/>
      <c r="AO287" s="175"/>
      <c r="AP287" s="175"/>
      <c r="AQ287" s="175"/>
      <c r="AR287" s="175"/>
      <c r="AS287" s="175"/>
      <c r="AT287" s="175"/>
      <c r="AU287" s="175"/>
      <c r="AV287" s="175"/>
      <c r="AW287" s="175"/>
      <c r="AX287" s="175"/>
      <c r="AY287" s="175"/>
      <c r="AZ287" s="175"/>
      <c r="BA287" s="175"/>
      <c r="BB287" s="175"/>
      <c r="BC287" s="175"/>
      <c r="BD287" s="175"/>
      <c r="BE287" s="175"/>
      <c r="BF287" s="175"/>
      <c r="BG287" s="175"/>
      <c r="BH287" s="175"/>
      <c r="BI287" s="175"/>
      <c r="BJ287" s="175"/>
      <c r="BK287" s="175"/>
      <c r="BL287" s="175"/>
      <c r="BM287" s="175"/>
      <c r="BN287" s="175"/>
      <c r="BO287" s="7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</row>
    <row r="288" spans="1:92" ht="10.5" customHeight="1">
      <c r="A288" s="71"/>
      <c r="B288" s="175"/>
      <c r="C288" s="175"/>
      <c r="D288" s="175"/>
      <c r="E288" s="175"/>
      <c r="F288" s="175"/>
      <c r="G288" s="175"/>
      <c r="H288" s="175"/>
      <c r="I288" s="175"/>
      <c r="J288" s="175"/>
      <c r="K288" s="175"/>
      <c r="L288" s="175"/>
      <c r="M288" s="175"/>
      <c r="N288" s="175"/>
      <c r="O288" s="175"/>
      <c r="P288" s="175"/>
      <c r="Q288" s="175"/>
      <c r="R288" s="175"/>
      <c r="S288" s="175"/>
      <c r="T288" s="175"/>
      <c r="U288" s="175"/>
      <c r="V288" s="175"/>
      <c r="W288" s="175"/>
      <c r="X288" s="175"/>
      <c r="Y288" s="175"/>
      <c r="Z288" s="175"/>
      <c r="AA288" s="175"/>
      <c r="AB288" s="175"/>
      <c r="AC288" s="175"/>
      <c r="AD288" s="175"/>
      <c r="AE288" s="175"/>
      <c r="AF288" s="175"/>
      <c r="AG288" s="175"/>
      <c r="AH288" s="71"/>
      <c r="AI288" s="175"/>
      <c r="AJ288" s="175"/>
      <c r="AK288" s="175"/>
      <c r="AL288" s="175"/>
      <c r="AM288" s="175"/>
      <c r="AN288" s="175"/>
      <c r="AO288" s="175"/>
      <c r="AP288" s="175"/>
      <c r="AQ288" s="175"/>
      <c r="AR288" s="175"/>
      <c r="AS288" s="175"/>
      <c r="AT288" s="175"/>
      <c r="AU288" s="175"/>
      <c r="AV288" s="175"/>
      <c r="AW288" s="175"/>
      <c r="AX288" s="175"/>
      <c r="AY288" s="175"/>
      <c r="AZ288" s="175"/>
      <c r="BA288" s="175"/>
      <c r="BB288" s="175"/>
      <c r="BC288" s="175"/>
      <c r="BD288" s="175"/>
      <c r="BE288" s="175"/>
      <c r="BF288" s="175"/>
      <c r="BG288" s="175"/>
      <c r="BH288" s="175"/>
      <c r="BI288" s="175"/>
      <c r="BJ288" s="175"/>
      <c r="BK288" s="175"/>
      <c r="BL288" s="175"/>
      <c r="BM288" s="175"/>
      <c r="BN288" s="175"/>
      <c r="BO288" s="7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</row>
    <row r="289" spans="1:92" ht="10.5" customHeight="1">
      <c r="A289" s="71"/>
      <c r="B289" s="175"/>
      <c r="C289" s="175"/>
      <c r="D289" s="175"/>
      <c r="E289" s="175"/>
      <c r="F289" s="175"/>
      <c r="G289" s="175"/>
      <c r="H289" s="175"/>
      <c r="I289" s="175"/>
      <c r="J289" s="175"/>
      <c r="K289" s="175"/>
      <c r="L289" s="175"/>
      <c r="M289" s="175"/>
      <c r="N289" s="175"/>
      <c r="O289" s="175"/>
      <c r="P289" s="175"/>
      <c r="Q289" s="175"/>
      <c r="R289" s="175"/>
      <c r="S289" s="175"/>
      <c r="T289" s="175"/>
      <c r="U289" s="175"/>
      <c r="V289" s="175"/>
      <c r="W289" s="175"/>
      <c r="X289" s="175"/>
      <c r="Y289" s="175"/>
      <c r="Z289" s="175"/>
      <c r="AA289" s="175"/>
      <c r="AB289" s="175"/>
      <c r="AC289" s="175"/>
      <c r="AD289" s="175"/>
      <c r="AE289" s="175"/>
      <c r="AF289" s="175"/>
      <c r="AG289" s="175"/>
      <c r="AH289" s="71"/>
      <c r="AI289" s="175"/>
      <c r="AJ289" s="175"/>
      <c r="AK289" s="175"/>
      <c r="AL289" s="175"/>
      <c r="AM289" s="175"/>
      <c r="AN289" s="175"/>
      <c r="AO289" s="175"/>
      <c r="AP289" s="175"/>
      <c r="AQ289" s="175"/>
      <c r="AR289" s="175"/>
      <c r="AS289" s="175"/>
      <c r="AT289" s="175"/>
      <c r="AU289" s="175"/>
      <c r="AV289" s="175"/>
      <c r="AW289" s="175"/>
      <c r="AX289" s="175"/>
      <c r="AY289" s="175"/>
      <c r="AZ289" s="175"/>
      <c r="BA289" s="175"/>
      <c r="BB289" s="175"/>
      <c r="BC289" s="175"/>
      <c r="BD289" s="175"/>
      <c r="BE289" s="175"/>
      <c r="BF289" s="175"/>
      <c r="BG289" s="175"/>
      <c r="BH289" s="175"/>
      <c r="BI289" s="175"/>
      <c r="BJ289" s="175"/>
      <c r="BK289" s="175"/>
      <c r="BL289" s="175"/>
      <c r="BM289" s="175"/>
      <c r="BN289" s="175"/>
      <c r="BO289" s="7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</row>
    <row r="290" spans="1:92" ht="10.5" customHeight="1">
      <c r="A290" s="71"/>
      <c r="B290" s="175"/>
      <c r="C290" s="175"/>
      <c r="D290" s="175"/>
      <c r="E290" s="175"/>
      <c r="F290" s="175"/>
      <c r="G290" s="175"/>
      <c r="H290" s="175"/>
      <c r="I290" s="175"/>
      <c r="J290" s="175"/>
      <c r="K290" s="175"/>
      <c r="L290" s="175"/>
      <c r="M290" s="175"/>
      <c r="N290" s="175"/>
      <c r="O290" s="175"/>
      <c r="P290" s="175"/>
      <c r="Q290" s="175"/>
      <c r="R290" s="175"/>
      <c r="S290" s="175"/>
      <c r="T290" s="175"/>
      <c r="U290" s="175"/>
      <c r="V290" s="175"/>
      <c r="W290" s="175"/>
      <c r="X290" s="175"/>
      <c r="Y290" s="175"/>
      <c r="Z290" s="175"/>
      <c r="AA290" s="175"/>
      <c r="AB290" s="175"/>
      <c r="AC290" s="175"/>
      <c r="AD290" s="175"/>
      <c r="AE290" s="175"/>
      <c r="AF290" s="175"/>
      <c r="AG290" s="175"/>
      <c r="AH290" s="71"/>
      <c r="AI290" s="175"/>
      <c r="AJ290" s="175"/>
      <c r="AK290" s="175"/>
      <c r="AL290" s="175"/>
      <c r="AM290" s="175"/>
      <c r="AN290" s="175"/>
      <c r="AO290" s="175"/>
      <c r="AP290" s="175"/>
      <c r="AQ290" s="175"/>
      <c r="AR290" s="175"/>
      <c r="AS290" s="175"/>
      <c r="AT290" s="175"/>
      <c r="AU290" s="175"/>
      <c r="AV290" s="175"/>
      <c r="AW290" s="175"/>
      <c r="AX290" s="175"/>
      <c r="AY290" s="175"/>
      <c r="AZ290" s="175"/>
      <c r="BA290" s="175"/>
      <c r="BB290" s="175"/>
      <c r="BC290" s="175"/>
      <c r="BD290" s="175"/>
      <c r="BE290" s="175"/>
      <c r="BF290" s="175"/>
      <c r="BG290" s="175"/>
      <c r="BH290" s="175"/>
      <c r="BI290" s="175"/>
      <c r="BJ290" s="175"/>
      <c r="BK290" s="175"/>
      <c r="BL290" s="175"/>
      <c r="BM290" s="175"/>
      <c r="BN290" s="175"/>
      <c r="BO290" s="7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</row>
    <row r="291" spans="1:92" ht="7.5" customHeight="1">
      <c r="A291" s="71"/>
      <c r="B291" s="71"/>
      <c r="C291" s="71"/>
      <c r="D291" s="71"/>
      <c r="E291" s="71"/>
      <c r="F291" s="71"/>
      <c r="G291" s="71"/>
      <c r="H291" s="71"/>
      <c r="I291" s="71"/>
      <c r="J291" s="71"/>
      <c r="K291" s="71"/>
      <c r="L291" s="71"/>
      <c r="M291" s="71"/>
      <c r="N291" s="71"/>
      <c r="O291" s="71"/>
      <c r="P291" s="71"/>
      <c r="Q291" s="71"/>
      <c r="R291" s="71"/>
      <c r="S291" s="71"/>
      <c r="T291" s="71"/>
      <c r="U291" s="71"/>
      <c r="V291" s="71"/>
      <c r="W291" s="71"/>
      <c r="X291" s="71"/>
      <c r="Y291" s="71"/>
      <c r="Z291" s="71"/>
      <c r="AA291" s="71"/>
      <c r="AB291" s="71"/>
      <c r="AC291" s="71"/>
      <c r="AD291" s="71"/>
      <c r="AE291" s="71"/>
      <c r="AF291" s="71"/>
      <c r="AG291" s="71"/>
      <c r="AH291" s="71"/>
      <c r="AI291" s="71"/>
      <c r="AJ291" s="71"/>
      <c r="AK291" s="71"/>
      <c r="AL291" s="71"/>
      <c r="AM291" s="71"/>
      <c r="AN291" s="71"/>
      <c r="AO291" s="71"/>
      <c r="AP291" s="71"/>
      <c r="AQ291" s="71"/>
      <c r="AR291" s="71"/>
      <c r="AS291" s="71"/>
      <c r="AT291" s="71"/>
      <c r="AU291" s="71"/>
      <c r="AV291" s="71"/>
      <c r="AW291" s="71"/>
      <c r="AX291" s="71"/>
      <c r="AY291" s="71"/>
      <c r="AZ291" s="71"/>
      <c r="BA291" s="71"/>
      <c r="BB291" s="71"/>
      <c r="BC291" s="71"/>
      <c r="BD291" s="71"/>
      <c r="BE291" s="71"/>
      <c r="BF291" s="71"/>
      <c r="BG291" s="71"/>
      <c r="BH291" s="71"/>
      <c r="BI291" s="71"/>
      <c r="BJ291" s="71"/>
      <c r="BK291" s="71"/>
      <c r="BL291" s="71"/>
      <c r="BM291" s="71"/>
      <c r="BN291" s="71"/>
      <c r="BO291" s="7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</row>
    <row r="292" spans="1:92" ht="9.75" customHeight="1">
      <c r="A292" s="71"/>
      <c r="B292" s="214" t="s">
        <v>282</v>
      </c>
      <c r="C292" s="175"/>
      <c r="D292" s="175"/>
      <c r="E292" s="175"/>
      <c r="F292" s="175"/>
      <c r="G292" s="175"/>
      <c r="H292" s="175"/>
      <c r="I292" s="175"/>
      <c r="J292" s="175"/>
      <c r="K292" s="175"/>
      <c r="L292" s="175"/>
      <c r="M292" s="175"/>
      <c r="N292" s="175"/>
      <c r="O292" s="175"/>
      <c r="P292" s="175"/>
      <c r="Q292" s="175"/>
      <c r="R292" s="175"/>
      <c r="S292" s="175"/>
      <c r="T292" s="175"/>
      <c r="U292" s="175"/>
      <c r="V292" s="175"/>
      <c r="W292" s="175"/>
      <c r="X292" s="175"/>
      <c r="Y292" s="175"/>
      <c r="Z292" s="175"/>
      <c r="AA292" s="175"/>
      <c r="AB292" s="175"/>
      <c r="AC292" s="175"/>
      <c r="AD292" s="175"/>
      <c r="AE292" s="175"/>
      <c r="AF292" s="175"/>
      <c r="AG292" s="175"/>
      <c r="AH292" s="71"/>
      <c r="AI292" s="214" t="s">
        <v>300</v>
      </c>
      <c r="AJ292" s="175"/>
      <c r="AK292" s="175"/>
      <c r="AL292" s="175"/>
      <c r="AM292" s="175"/>
      <c r="AN292" s="175"/>
      <c r="AO292" s="175"/>
      <c r="AP292" s="175"/>
      <c r="AQ292" s="175"/>
      <c r="AR292" s="175"/>
      <c r="AS292" s="175"/>
      <c r="AT292" s="175"/>
      <c r="AU292" s="175"/>
      <c r="AV292" s="175"/>
      <c r="AW292" s="175"/>
      <c r="AX292" s="175"/>
      <c r="AY292" s="175"/>
      <c r="AZ292" s="175"/>
      <c r="BA292" s="175"/>
      <c r="BB292" s="175"/>
      <c r="BC292" s="175"/>
      <c r="BD292" s="175"/>
      <c r="BE292" s="175"/>
      <c r="BF292" s="175"/>
      <c r="BG292" s="175"/>
      <c r="BH292" s="175"/>
      <c r="BI292" s="175"/>
      <c r="BJ292" s="175"/>
      <c r="BK292" s="175"/>
      <c r="BL292" s="175"/>
      <c r="BM292" s="175"/>
      <c r="BN292" s="175"/>
      <c r="BO292" s="7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</row>
    <row r="293" spans="1:92" ht="9.75" customHeight="1">
      <c r="A293" s="71"/>
      <c r="B293" s="175"/>
      <c r="C293" s="175"/>
      <c r="D293" s="175"/>
      <c r="E293" s="175"/>
      <c r="F293" s="175"/>
      <c r="G293" s="175"/>
      <c r="H293" s="175"/>
      <c r="I293" s="175"/>
      <c r="J293" s="175"/>
      <c r="K293" s="175"/>
      <c r="L293" s="175"/>
      <c r="M293" s="175"/>
      <c r="N293" s="175"/>
      <c r="O293" s="175"/>
      <c r="P293" s="175"/>
      <c r="Q293" s="175"/>
      <c r="R293" s="175"/>
      <c r="S293" s="175"/>
      <c r="T293" s="175"/>
      <c r="U293" s="175"/>
      <c r="V293" s="175"/>
      <c r="W293" s="175"/>
      <c r="X293" s="175"/>
      <c r="Y293" s="175"/>
      <c r="Z293" s="175"/>
      <c r="AA293" s="175"/>
      <c r="AB293" s="175"/>
      <c r="AC293" s="175"/>
      <c r="AD293" s="175"/>
      <c r="AE293" s="175"/>
      <c r="AF293" s="175"/>
      <c r="AG293" s="175"/>
      <c r="AH293" s="71"/>
      <c r="AI293" s="175"/>
      <c r="AJ293" s="175"/>
      <c r="AK293" s="175"/>
      <c r="AL293" s="175"/>
      <c r="AM293" s="175"/>
      <c r="AN293" s="175"/>
      <c r="AO293" s="175"/>
      <c r="AP293" s="175"/>
      <c r="AQ293" s="175"/>
      <c r="AR293" s="175"/>
      <c r="AS293" s="175"/>
      <c r="AT293" s="175"/>
      <c r="AU293" s="175"/>
      <c r="AV293" s="175"/>
      <c r="AW293" s="175"/>
      <c r="AX293" s="175"/>
      <c r="AY293" s="175"/>
      <c r="AZ293" s="175"/>
      <c r="BA293" s="175"/>
      <c r="BB293" s="175"/>
      <c r="BC293" s="175"/>
      <c r="BD293" s="175"/>
      <c r="BE293" s="175"/>
      <c r="BF293" s="175"/>
      <c r="BG293" s="175"/>
      <c r="BH293" s="175"/>
      <c r="BI293" s="175"/>
      <c r="BJ293" s="175"/>
      <c r="BK293" s="175"/>
      <c r="BL293" s="175"/>
      <c r="BM293" s="175"/>
      <c r="BN293" s="175"/>
      <c r="BO293" s="7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</row>
    <row r="294" spans="1:92" ht="9.75" customHeight="1">
      <c r="A294" s="71"/>
      <c r="B294" s="175"/>
      <c r="C294" s="175"/>
      <c r="D294" s="175"/>
      <c r="E294" s="175"/>
      <c r="F294" s="175"/>
      <c r="G294" s="175"/>
      <c r="H294" s="175"/>
      <c r="I294" s="175"/>
      <c r="J294" s="175"/>
      <c r="K294" s="175"/>
      <c r="L294" s="175"/>
      <c r="M294" s="175"/>
      <c r="N294" s="175"/>
      <c r="O294" s="175"/>
      <c r="P294" s="175"/>
      <c r="Q294" s="175"/>
      <c r="R294" s="175"/>
      <c r="S294" s="175"/>
      <c r="T294" s="175"/>
      <c r="U294" s="175"/>
      <c r="V294" s="175"/>
      <c r="W294" s="175"/>
      <c r="X294" s="175"/>
      <c r="Y294" s="175"/>
      <c r="Z294" s="175"/>
      <c r="AA294" s="175"/>
      <c r="AB294" s="175"/>
      <c r="AC294" s="175"/>
      <c r="AD294" s="175"/>
      <c r="AE294" s="175"/>
      <c r="AF294" s="175"/>
      <c r="AG294" s="175"/>
      <c r="AH294" s="71"/>
      <c r="AI294" s="175"/>
      <c r="AJ294" s="175"/>
      <c r="AK294" s="175"/>
      <c r="AL294" s="175"/>
      <c r="AM294" s="175"/>
      <c r="AN294" s="175"/>
      <c r="AO294" s="175"/>
      <c r="AP294" s="175"/>
      <c r="AQ294" s="175"/>
      <c r="AR294" s="175"/>
      <c r="AS294" s="175"/>
      <c r="AT294" s="175"/>
      <c r="AU294" s="175"/>
      <c r="AV294" s="175"/>
      <c r="AW294" s="175"/>
      <c r="AX294" s="175"/>
      <c r="AY294" s="175"/>
      <c r="AZ294" s="175"/>
      <c r="BA294" s="175"/>
      <c r="BB294" s="175"/>
      <c r="BC294" s="175"/>
      <c r="BD294" s="175"/>
      <c r="BE294" s="175"/>
      <c r="BF294" s="175"/>
      <c r="BG294" s="175"/>
      <c r="BH294" s="175"/>
      <c r="BI294" s="175"/>
      <c r="BJ294" s="175"/>
      <c r="BK294" s="175"/>
      <c r="BL294" s="175"/>
      <c r="BM294" s="175"/>
      <c r="BN294" s="175"/>
      <c r="BO294" s="7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</row>
    <row r="295" spans="1:92" ht="7.5" customHeight="1">
      <c r="A295" s="71"/>
      <c r="B295" s="71"/>
      <c r="C295" s="71"/>
      <c r="D295" s="71"/>
      <c r="E295" s="71"/>
      <c r="F295" s="71"/>
      <c r="G295" s="71"/>
      <c r="H295" s="71"/>
      <c r="I295" s="71"/>
      <c r="J295" s="71"/>
      <c r="K295" s="71"/>
      <c r="L295" s="71"/>
      <c r="M295" s="71"/>
      <c r="N295" s="71"/>
      <c r="O295" s="71"/>
      <c r="P295" s="71"/>
      <c r="Q295" s="71"/>
      <c r="R295" s="71"/>
      <c r="S295" s="71"/>
      <c r="T295" s="71"/>
      <c r="U295" s="71"/>
      <c r="V295" s="71"/>
      <c r="W295" s="71"/>
      <c r="X295" s="71"/>
      <c r="Y295" s="71"/>
      <c r="Z295" s="71"/>
      <c r="AA295" s="71"/>
      <c r="AB295" s="71"/>
      <c r="AC295" s="71"/>
      <c r="AD295" s="71"/>
      <c r="AE295" s="71"/>
      <c r="AF295" s="71"/>
      <c r="AG295" s="71"/>
      <c r="AH295" s="71"/>
      <c r="AI295" s="71"/>
      <c r="AJ295" s="71"/>
      <c r="AK295" s="71"/>
      <c r="AL295" s="71"/>
      <c r="AM295" s="71"/>
      <c r="AN295" s="71"/>
      <c r="AO295" s="71"/>
      <c r="AP295" s="71"/>
      <c r="AQ295" s="71"/>
      <c r="AR295" s="71"/>
      <c r="AS295" s="71"/>
      <c r="AT295" s="71"/>
      <c r="AU295" s="71"/>
      <c r="AV295" s="71"/>
      <c r="AW295" s="71"/>
      <c r="AX295" s="71"/>
      <c r="AY295" s="71"/>
      <c r="AZ295" s="71"/>
      <c r="BA295" s="71"/>
      <c r="BB295" s="71"/>
      <c r="BC295" s="71"/>
      <c r="BD295" s="71"/>
      <c r="BE295" s="71"/>
      <c r="BF295" s="71"/>
      <c r="BG295" s="71"/>
      <c r="BH295" s="71"/>
      <c r="BI295" s="71"/>
      <c r="BJ295" s="71"/>
      <c r="BK295" s="71"/>
      <c r="BL295" s="71"/>
      <c r="BM295" s="71"/>
      <c r="BN295" s="71"/>
      <c r="BO295" s="7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</row>
    <row r="296" spans="1:92" ht="18" customHeight="1">
      <c r="A296" s="1"/>
      <c r="B296" s="218"/>
      <c r="C296" s="172"/>
      <c r="D296" s="172"/>
      <c r="E296" s="172"/>
      <c r="F296" s="172"/>
      <c r="G296" s="173"/>
      <c r="H296" s="219"/>
      <c r="I296" s="175"/>
      <c r="J296" s="175"/>
      <c r="K296" s="175"/>
      <c r="L296" s="175"/>
      <c r="M296" s="175"/>
      <c r="N296" s="175"/>
      <c r="O296" s="175"/>
      <c r="P296" s="175"/>
      <c r="Q296" s="175"/>
      <c r="R296" s="175"/>
      <c r="S296" s="175"/>
      <c r="T296" s="175"/>
      <c r="U296" s="175"/>
      <c r="V296" s="175"/>
      <c r="W296" s="175"/>
      <c r="X296" s="175"/>
      <c r="Y296" s="220"/>
      <c r="Z296" s="193"/>
      <c r="AA296" s="172"/>
      <c r="AB296" s="172"/>
      <c r="AC296" s="172"/>
      <c r="AD296" s="172"/>
      <c r="AE296" s="172"/>
      <c r="AF296" s="172"/>
      <c r="AG296" s="173"/>
      <c r="AH296" s="1"/>
      <c r="AI296" s="250"/>
      <c r="AJ296" s="172"/>
      <c r="AK296" s="172"/>
      <c r="AL296" s="172"/>
      <c r="AM296" s="172"/>
      <c r="AN296" s="172"/>
      <c r="AO296" s="172"/>
      <c r="AP296" s="173"/>
      <c r="AQ296" s="219"/>
      <c r="AR296" s="175"/>
      <c r="AS296" s="175"/>
      <c r="AT296" s="175"/>
      <c r="AU296" s="175"/>
      <c r="AV296" s="175"/>
      <c r="AW296" s="175"/>
      <c r="AX296" s="175"/>
      <c r="AY296" s="175"/>
      <c r="AZ296" s="175"/>
      <c r="BA296" s="175"/>
      <c r="BB296" s="175"/>
      <c r="BC296" s="175"/>
      <c r="BD296" s="175"/>
      <c r="BE296" s="175"/>
      <c r="BF296" s="175"/>
      <c r="BG296" s="175"/>
      <c r="BH296" s="1"/>
      <c r="BI296" s="250"/>
      <c r="BJ296" s="172"/>
      <c r="BK296" s="172"/>
      <c r="BL296" s="172"/>
      <c r="BM296" s="172"/>
      <c r="BN296" s="173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</row>
    <row r="297" spans="1:92" ht="7.5" customHeight="1">
      <c r="A297" s="71"/>
      <c r="B297" s="87"/>
      <c r="C297" s="87"/>
      <c r="D297" s="87"/>
      <c r="E297" s="87"/>
      <c r="F297" s="87"/>
      <c r="G297" s="87"/>
      <c r="H297" s="87"/>
      <c r="I297" s="87"/>
      <c r="J297" s="87"/>
      <c r="K297" s="87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87"/>
      <c r="AC297" s="87"/>
      <c r="AD297" s="87"/>
      <c r="AE297" s="87"/>
      <c r="AF297" s="87"/>
      <c r="AG297" s="87"/>
      <c r="AH297" s="87"/>
      <c r="AI297" s="87"/>
      <c r="AJ297" s="71"/>
      <c r="AK297" s="71"/>
      <c r="AL297" s="71"/>
      <c r="AM297" s="71"/>
      <c r="AN297" s="71"/>
      <c r="AO297" s="71"/>
      <c r="AP297" s="71"/>
      <c r="AQ297" s="71"/>
      <c r="AR297" s="71"/>
      <c r="AS297" s="71"/>
      <c r="AT297" s="71"/>
      <c r="AU297" s="71"/>
      <c r="AV297" s="71"/>
      <c r="AW297" s="71"/>
      <c r="AX297" s="71"/>
      <c r="AY297" s="71"/>
      <c r="AZ297" s="71"/>
      <c r="BA297" s="71"/>
      <c r="BB297" s="71"/>
      <c r="BC297" s="71"/>
      <c r="BD297" s="71"/>
      <c r="BE297" s="71"/>
      <c r="BF297" s="71"/>
      <c r="BG297" s="71"/>
      <c r="BH297" s="71"/>
      <c r="BI297" s="71"/>
      <c r="BJ297" s="71"/>
      <c r="BK297" s="71"/>
      <c r="BL297" s="71"/>
      <c r="BM297" s="71"/>
      <c r="BN297" s="71"/>
      <c r="BO297" s="7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</row>
    <row r="298" spans="1:92" ht="10.5" customHeight="1">
      <c r="A298" s="71"/>
      <c r="B298" s="204"/>
      <c r="C298" s="175"/>
      <c r="D298" s="175"/>
      <c r="E298" s="175"/>
      <c r="F298" s="175"/>
      <c r="G298" s="175"/>
      <c r="H298" s="175"/>
      <c r="I298" s="175"/>
      <c r="J298" s="175"/>
      <c r="K298" s="175"/>
      <c r="L298" s="175"/>
      <c r="M298" s="175"/>
      <c r="N298" s="175"/>
      <c r="O298" s="175"/>
      <c r="P298" s="175"/>
      <c r="Q298" s="175"/>
      <c r="R298" s="175"/>
      <c r="S298" s="175"/>
      <c r="T298" s="175"/>
      <c r="U298" s="175"/>
      <c r="V298" s="175"/>
      <c r="W298" s="175"/>
      <c r="X298" s="175"/>
      <c r="Y298" s="175"/>
      <c r="Z298" s="175"/>
      <c r="AA298" s="175"/>
      <c r="AB298" s="175"/>
      <c r="AC298" s="175"/>
      <c r="AD298" s="175"/>
      <c r="AE298" s="175"/>
      <c r="AF298" s="175"/>
      <c r="AG298" s="175"/>
      <c r="AH298" s="89"/>
      <c r="AI298" s="249"/>
      <c r="AJ298" s="175"/>
      <c r="AK298" s="175"/>
      <c r="AL298" s="175"/>
      <c r="AM298" s="175"/>
      <c r="AN298" s="175"/>
      <c r="AO298" s="175"/>
      <c r="AP298" s="175"/>
      <c r="AQ298" s="175"/>
      <c r="AR298" s="175"/>
      <c r="AS298" s="175"/>
      <c r="AT298" s="175"/>
      <c r="AU298" s="175"/>
      <c r="AV298" s="175"/>
      <c r="AW298" s="175"/>
      <c r="AX298" s="175"/>
      <c r="AY298" s="175"/>
      <c r="AZ298" s="175"/>
      <c r="BA298" s="175"/>
      <c r="BB298" s="175"/>
      <c r="BC298" s="175"/>
      <c r="BD298" s="175"/>
      <c r="BE298" s="175"/>
      <c r="BF298" s="175"/>
      <c r="BG298" s="175"/>
      <c r="BH298" s="175"/>
      <c r="BI298" s="175"/>
      <c r="BJ298" s="175"/>
      <c r="BK298" s="175"/>
      <c r="BL298" s="175"/>
      <c r="BM298" s="175"/>
      <c r="BN298" s="175"/>
      <c r="BO298" s="7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</row>
    <row r="299" spans="1:92" ht="10.5" customHeight="1">
      <c r="A299" s="71"/>
      <c r="B299" s="175"/>
      <c r="C299" s="175"/>
      <c r="D299" s="175"/>
      <c r="E299" s="175"/>
      <c r="F299" s="175"/>
      <c r="G299" s="175"/>
      <c r="H299" s="175"/>
      <c r="I299" s="175"/>
      <c r="J299" s="175"/>
      <c r="K299" s="175"/>
      <c r="L299" s="175"/>
      <c r="M299" s="175"/>
      <c r="N299" s="175"/>
      <c r="O299" s="175"/>
      <c r="P299" s="175"/>
      <c r="Q299" s="175"/>
      <c r="R299" s="175"/>
      <c r="S299" s="175"/>
      <c r="T299" s="175"/>
      <c r="U299" s="175"/>
      <c r="V299" s="175"/>
      <c r="W299" s="175"/>
      <c r="X299" s="175"/>
      <c r="Y299" s="175"/>
      <c r="Z299" s="175"/>
      <c r="AA299" s="175"/>
      <c r="AB299" s="175"/>
      <c r="AC299" s="175"/>
      <c r="AD299" s="175"/>
      <c r="AE299" s="175"/>
      <c r="AF299" s="175"/>
      <c r="AG299" s="175"/>
      <c r="AH299" s="71"/>
      <c r="AI299" s="175"/>
      <c r="AJ299" s="175"/>
      <c r="AK299" s="175"/>
      <c r="AL299" s="175"/>
      <c r="AM299" s="175"/>
      <c r="AN299" s="175"/>
      <c r="AO299" s="175"/>
      <c r="AP299" s="175"/>
      <c r="AQ299" s="175"/>
      <c r="AR299" s="175"/>
      <c r="AS299" s="175"/>
      <c r="AT299" s="175"/>
      <c r="AU299" s="175"/>
      <c r="AV299" s="175"/>
      <c r="AW299" s="175"/>
      <c r="AX299" s="175"/>
      <c r="AY299" s="175"/>
      <c r="AZ299" s="175"/>
      <c r="BA299" s="175"/>
      <c r="BB299" s="175"/>
      <c r="BC299" s="175"/>
      <c r="BD299" s="175"/>
      <c r="BE299" s="175"/>
      <c r="BF299" s="175"/>
      <c r="BG299" s="175"/>
      <c r="BH299" s="175"/>
      <c r="BI299" s="175"/>
      <c r="BJ299" s="175"/>
      <c r="BK299" s="175"/>
      <c r="BL299" s="175"/>
      <c r="BM299" s="175"/>
      <c r="BN299" s="175"/>
      <c r="BO299" s="7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</row>
    <row r="300" spans="1:92" ht="10.5" customHeight="1">
      <c r="A300" s="71"/>
      <c r="B300" s="175"/>
      <c r="C300" s="175"/>
      <c r="D300" s="175"/>
      <c r="E300" s="175"/>
      <c r="F300" s="175"/>
      <c r="G300" s="175"/>
      <c r="H300" s="175"/>
      <c r="I300" s="175"/>
      <c r="J300" s="175"/>
      <c r="K300" s="175"/>
      <c r="L300" s="175"/>
      <c r="M300" s="175"/>
      <c r="N300" s="175"/>
      <c r="O300" s="175"/>
      <c r="P300" s="175"/>
      <c r="Q300" s="175"/>
      <c r="R300" s="175"/>
      <c r="S300" s="175"/>
      <c r="T300" s="175"/>
      <c r="U300" s="175"/>
      <c r="V300" s="175"/>
      <c r="W300" s="175"/>
      <c r="X300" s="175"/>
      <c r="Y300" s="175"/>
      <c r="Z300" s="175"/>
      <c r="AA300" s="175"/>
      <c r="AB300" s="175"/>
      <c r="AC300" s="175"/>
      <c r="AD300" s="175"/>
      <c r="AE300" s="175"/>
      <c r="AF300" s="175"/>
      <c r="AG300" s="175"/>
      <c r="AH300" s="89"/>
      <c r="AI300" s="175"/>
      <c r="AJ300" s="175"/>
      <c r="AK300" s="175"/>
      <c r="AL300" s="175"/>
      <c r="AM300" s="175"/>
      <c r="AN300" s="175"/>
      <c r="AO300" s="175"/>
      <c r="AP300" s="175"/>
      <c r="AQ300" s="175"/>
      <c r="AR300" s="175"/>
      <c r="AS300" s="175"/>
      <c r="AT300" s="175"/>
      <c r="AU300" s="175"/>
      <c r="AV300" s="175"/>
      <c r="AW300" s="175"/>
      <c r="AX300" s="175"/>
      <c r="AY300" s="175"/>
      <c r="AZ300" s="175"/>
      <c r="BA300" s="175"/>
      <c r="BB300" s="175"/>
      <c r="BC300" s="175"/>
      <c r="BD300" s="175"/>
      <c r="BE300" s="175"/>
      <c r="BF300" s="175"/>
      <c r="BG300" s="175"/>
      <c r="BH300" s="175"/>
      <c r="BI300" s="175"/>
      <c r="BJ300" s="175"/>
      <c r="BK300" s="175"/>
      <c r="BL300" s="175"/>
      <c r="BM300" s="175"/>
      <c r="BN300" s="175"/>
      <c r="BO300" s="7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</row>
    <row r="301" spans="1:92" ht="10.5" customHeight="1">
      <c r="A301" s="71"/>
      <c r="B301" s="175"/>
      <c r="C301" s="175"/>
      <c r="D301" s="175"/>
      <c r="E301" s="175"/>
      <c r="F301" s="175"/>
      <c r="G301" s="175"/>
      <c r="H301" s="175"/>
      <c r="I301" s="175"/>
      <c r="J301" s="175"/>
      <c r="K301" s="175"/>
      <c r="L301" s="175"/>
      <c r="M301" s="175"/>
      <c r="N301" s="175"/>
      <c r="O301" s="175"/>
      <c r="P301" s="175"/>
      <c r="Q301" s="175"/>
      <c r="R301" s="175"/>
      <c r="S301" s="175"/>
      <c r="T301" s="175"/>
      <c r="U301" s="175"/>
      <c r="V301" s="175"/>
      <c r="W301" s="175"/>
      <c r="X301" s="175"/>
      <c r="Y301" s="175"/>
      <c r="Z301" s="175"/>
      <c r="AA301" s="175"/>
      <c r="AB301" s="175"/>
      <c r="AC301" s="175"/>
      <c r="AD301" s="175"/>
      <c r="AE301" s="175"/>
      <c r="AF301" s="175"/>
      <c r="AG301" s="175"/>
      <c r="AH301" s="87"/>
      <c r="AI301" s="175"/>
      <c r="AJ301" s="175"/>
      <c r="AK301" s="175"/>
      <c r="AL301" s="175"/>
      <c r="AM301" s="175"/>
      <c r="AN301" s="175"/>
      <c r="AO301" s="175"/>
      <c r="AP301" s="175"/>
      <c r="AQ301" s="175"/>
      <c r="AR301" s="175"/>
      <c r="AS301" s="175"/>
      <c r="AT301" s="175"/>
      <c r="AU301" s="175"/>
      <c r="AV301" s="175"/>
      <c r="AW301" s="175"/>
      <c r="AX301" s="175"/>
      <c r="AY301" s="175"/>
      <c r="AZ301" s="175"/>
      <c r="BA301" s="175"/>
      <c r="BB301" s="175"/>
      <c r="BC301" s="175"/>
      <c r="BD301" s="175"/>
      <c r="BE301" s="175"/>
      <c r="BF301" s="175"/>
      <c r="BG301" s="175"/>
      <c r="BH301" s="175"/>
      <c r="BI301" s="175"/>
      <c r="BJ301" s="175"/>
      <c r="BK301" s="175"/>
      <c r="BL301" s="175"/>
      <c r="BM301" s="175"/>
      <c r="BN301" s="175"/>
      <c r="BO301" s="7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</row>
    <row r="302" spans="1:92" ht="10.5" customHeight="1">
      <c r="A302" s="71"/>
      <c r="B302" s="175"/>
      <c r="C302" s="175"/>
      <c r="D302" s="175"/>
      <c r="E302" s="175"/>
      <c r="F302" s="175"/>
      <c r="G302" s="175"/>
      <c r="H302" s="175"/>
      <c r="I302" s="175"/>
      <c r="J302" s="175"/>
      <c r="K302" s="175"/>
      <c r="L302" s="175"/>
      <c r="M302" s="175"/>
      <c r="N302" s="175"/>
      <c r="O302" s="175"/>
      <c r="P302" s="175"/>
      <c r="Q302" s="175"/>
      <c r="R302" s="175"/>
      <c r="S302" s="175"/>
      <c r="T302" s="175"/>
      <c r="U302" s="175"/>
      <c r="V302" s="175"/>
      <c r="W302" s="175"/>
      <c r="X302" s="175"/>
      <c r="Y302" s="175"/>
      <c r="Z302" s="175"/>
      <c r="AA302" s="175"/>
      <c r="AB302" s="175"/>
      <c r="AC302" s="175"/>
      <c r="AD302" s="175"/>
      <c r="AE302" s="175"/>
      <c r="AF302" s="175"/>
      <c r="AG302" s="175"/>
      <c r="AH302" s="89"/>
      <c r="AI302" s="175"/>
      <c r="AJ302" s="175"/>
      <c r="AK302" s="175"/>
      <c r="AL302" s="175"/>
      <c r="AM302" s="175"/>
      <c r="AN302" s="175"/>
      <c r="AO302" s="175"/>
      <c r="AP302" s="175"/>
      <c r="AQ302" s="175"/>
      <c r="AR302" s="175"/>
      <c r="AS302" s="175"/>
      <c r="AT302" s="175"/>
      <c r="AU302" s="175"/>
      <c r="AV302" s="175"/>
      <c r="AW302" s="175"/>
      <c r="AX302" s="175"/>
      <c r="AY302" s="175"/>
      <c r="AZ302" s="175"/>
      <c r="BA302" s="175"/>
      <c r="BB302" s="175"/>
      <c r="BC302" s="175"/>
      <c r="BD302" s="175"/>
      <c r="BE302" s="175"/>
      <c r="BF302" s="175"/>
      <c r="BG302" s="175"/>
      <c r="BH302" s="175"/>
      <c r="BI302" s="175"/>
      <c r="BJ302" s="175"/>
      <c r="BK302" s="175"/>
      <c r="BL302" s="175"/>
      <c r="BM302" s="175"/>
      <c r="BN302" s="175"/>
      <c r="BO302" s="7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</row>
    <row r="303" spans="1:92" ht="10.5" customHeight="1">
      <c r="A303" s="71"/>
      <c r="B303" s="175"/>
      <c r="C303" s="175"/>
      <c r="D303" s="175"/>
      <c r="E303" s="175"/>
      <c r="F303" s="175"/>
      <c r="G303" s="175"/>
      <c r="H303" s="175"/>
      <c r="I303" s="175"/>
      <c r="J303" s="175"/>
      <c r="K303" s="175"/>
      <c r="L303" s="175"/>
      <c r="M303" s="175"/>
      <c r="N303" s="175"/>
      <c r="O303" s="175"/>
      <c r="P303" s="175"/>
      <c r="Q303" s="175"/>
      <c r="R303" s="175"/>
      <c r="S303" s="175"/>
      <c r="T303" s="175"/>
      <c r="U303" s="175"/>
      <c r="V303" s="175"/>
      <c r="W303" s="175"/>
      <c r="X303" s="175"/>
      <c r="Y303" s="175"/>
      <c r="Z303" s="175"/>
      <c r="AA303" s="175"/>
      <c r="AB303" s="175"/>
      <c r="AC303" s="175"/>
      <c r="AD303" s="175"/>
      <c r="AE303" s="175"/>
      <c r="AF303" s="175"/>
      <c r="AG303" s="175"/>
      <c r="AH303" s="87"/>
      <c r="AI303" s="175"/>
      <c r="AJ303" s="175"/>
      <c r="AK303" s="175"/>
      <c r="AL303" s="175"/>
      <c r="AM303" s="175"/>
      <c r="AN303" s="175"/>
      <c r="AO303" s="175"/>
      <c r="AP303" s="175"/>
      <c r="AQ303" s="175"/>
      <c r="AR303" s="175"/>
      <c r="AS303" s="175"/>
      <c r="AT303" s="175"/>
      <c r="AU303" s="175"/>
      <c r="AV303" s="175"/>
      <c r="AW303" s="175"/>
      <c r="AX303" s="175"/>
      <c r="AY303" s="175"/>
      <c r="AZ303" s="175"/>
      <c r="BA303" s="175"/>
      <c r="BB303" s="175"/>
      <c r="BC303" s="175"/>
      <c r="BD303" s="175"/>
      <c r="BE303" s="175"/>
      <c r="BF303" s="175"/>
      <c r="BG303" s="175"/>
      <c r="BH303" s="175"/>
      <c r="BI303" s="175"/>
      <c r="BJ303" s="175"/>
      <c r="BK303" s="175"/>
      <c r="BL303" s="175"/>
      <c r="BM303" s="175"/>
      <c r="BN303" s="175"/>
      <c r="BO303" s="7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</row>
    <row r="304" spans="1:92" ht="10.5" customHeight="1">
      <c r="A304" s="71"/>
      <c r="B304" s="175"/>
      <c r="C304" s="175"/>
      <c r="D304" s="175"/>
      <c r="E304" s="175"/>
      <c r="F304" s="175"/>
      <c r="G304" s="175"/>
      <c r="H304" s="175"/>
      <c r="I304" s="175"/>
      <c r="J304" s="175"/>
      <c r="K304" s="175"/>
      <c r="L304" s="175"/>
      <c r="M304" s="175"/>
      <c r="N304" s="175"/>
      <c r="O304" s="175"/>
      <c r="P304" s="175"/>
      <c r="Q304" s="175"/>
      <c r="R304" s="175"/>
      <c r="S304" s="175"/>
      <c r="T304" s="175"/>
      <c r="U304" s="175"/>
      <c r="V304" s="175"/>
      <c r="W304" s="175"/>
      <c r="X304" s="175"/>
      <c r="Y304" s="175"/>
      <c r="Z304" s="175"/>
      <c r="AA304" s="175"/>
      <c r="AB304" s="175"/>
      <c r="AC304" s="175"/>
      <c r="AD304" s="175"/>
      <c r="AE304" s="175"/>
      <c r="AF304" s="175"/>
      <c r="AG304" s="175"/>
      <c r="AH304" s="89"/>
      <c r="AI304" s="175"/>
      <c r="AJ304" s="175"/>
      <c r="AK304" s="175"/>
      <c r="AL304" s="175"/>
      <c r="AM304" s="175"/>
      <c r="AN304" s="175"/>
      <c r="AO304" s="175"/>
      <c r="AP304" s="175"/>
      <c r="AQ304" s="175"/>
      <c r="AR304" s="175"/>
      <c r="AS304" s="175"/>
      <c r="AT304" s="175"/>
      <c r="AU304" s="175"/>
      <c r="AV304" s="175"/>
      <c r="AW304" s="175"/>
      <c r="AX304" s="175"/>
      <c r="AY304" s="175"/>
      <c r="AZ304" s="175"/>
      <c r="BA304" s="175"/>
      <c r="BB304" s="175"/>
      <c r="BC304" s="175"/>
      <c r="BD304" s="175"/>
      <c r="BE304" s="175"/>
      <c r="BF304" s="175"/>
      <c r="BG304" s="175"/>
      <c r="BH304" s="175"/>
      <c r="BI304" s="175"/>
      <c r="BJ304" s="175"/>
      <c r="BK304" s="175"/>
      <c r="BL304" s="175"/>
      <c r="BM304" s="175"/>
      <c r="BN304" s="175"/>
      <c r="BO304" s="7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</row>
    <row r="305" spans="1:92" ht="10.5" customHeight="1">
      <c r="A305" s="71"/>
      <c r="B305" s="175"/>
      <c r="C305" s="175"/>
      <c r="D305" s="175"/>
      <c r="E305" s="175"/>
      <c r="F305" s="175"/>
      <c r="G305" s="175"/>
      <c r="H305" s="175"/>
      <c r="I305" s="175"/>
      <c r="J305" s="175"/>
      <c r="K305" s="175"/>
      <c r="L305" s="175"/>
      <c r="M305" s="175"/>
      <c r="N305" s="175"/>
      <c r="O305" s="175"/>
      <c r="P305" s="175"/>
      <c r="Q305" s="175"/>
      <c r="R305" s="175"/>
      <c r="S305" s="175"/>
      <c r="T305" s="175"/>
      <c r="U305" s="175"/>
      <c r="V305" s="175"/>
      <c r="W305" s="175"/>
      <c r="X305" s="175"/>
      <c r="Y305" s="175"/>
      <c r="Z305" s="175"/>
      <c r="AA305" s="175"/>
      <c r="AB305" s="175"/>
      <c r="AC305" s="175"/>
      <c r="AD305" s="175"/>
      <c r="AE305" s="175"/>
      <c r="AF305" s="175"/>
      <c r="AG305" s="175"/>
      <c r="AH305" s="87"/>
      <c r="AI305" s="175"/>
      <c r="AJ305" s="175"/>
      <c r="AK305" s="175"/>
      <c r="AL305" s="175"/>
      <c r="AM305" s="175"/>
      <c r="AN305" s="175"/>
      <c r="AO305" s="175"/>
      <c r="AP305" s="175"/>
      <c r="AQ305" s="175"/>
      <c r="AR305" s="175"/>
      <c r="AS305" s="175"/>
      <c r="AT305" s="175"/>
      <c r="AU305" s="175"/>
      <c r="AV305" s="175"/>
      <c r="AW305" s="175"/>
      <c r="AX305" s="175"/>
      <c r="AY305" s="175"/>
      <c r="AZ305" s="175"/>
      <c r="BA305" s="175"/>
      <c r="BB305" s="175"/>
      <c r="BC305" s="175"/>
      <c r="BD305" s="175"/>
      <c r="BE305" s="175"/>
      <c r="BF305" s="175"/>
      <c r="BG305" s="175"/>
      <c r="BH305" s="175"/>
      <c r="BI305" s="175"/>
      <c r="BJ305" s="175"/>
      <c r="BK305" s="175"/>
      <c r="BL305" s="175"/>
      <c r="BM305" s="175"/>
      <c r="BN305" s="175"/>
      <c r="BO305" s="7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</row>
    <row r="306" spans="1:92" ht="10.5" customHeight="1">
      <c r="A306" s="71"/>
      <c r="B306" s="175"/>
      <c r="C306" s="175"/>
      <c r="D306" s="175"/>
      <c r="E306" s="175"/>
      <c r="F306" s="175"/>
      <c r="G306" s="175"/>
      <c r="H306" s="175"/>
      <c r="I306" s="175"/>
      <c r="J306" s="175"/>
      <c r="K306" s="175"/>
      <c r="L306" s="175"/>
      <c r="M306" s="175"/>
      <c r="N306" s="175"/>
      <c r="O306" s="175"/>
      <c r="P306" s="175"/>
      <c r="Q306" s="175"/>
      <c r="R306" s="175"/>
      <c r="S306" s="175"/>
      <c r="T306" s="175"/>
      <c r="U306" s="175"/>
      <c r="V306" s="175"/>
      <c r="W306" s="175"/>
      <c r="X306" s="175"/>
      <c r="Y306" s="175"/>
      <c r="Z306" s="175"/>
      <c r="AA306" s="175"/>
      <c r="AB306" s="175"/>
      <c r="AC306" s="175"/>
      <c r="AD306" s="175"/>
      <c r="AE306" s="175"/>
      <c r="AF306" s="175"/>
      <c r="AG306" s="175"/>
      <c r="AH306" s="89"/>
      <c r="AI306" s="175"/>
      <c r="AJ306" s="175"/>
      <c r="AK306" s="175"/>
      <c r="AL306" s="175"/>
      <c r="AM306" s="175"/>
      <c r="AN306" s="175"/>
      <c r="AO306" s="175"/>
      <c r="AP306" s="175"/>
      <c r="AQ306" s="175"/>
      <c r="AR306" s="175"/>
      <c r="AS306" s="175"/>
      <c r="AT306" s="175"/>
      <c r="AU306" s="175"/>
      <c r="AV306" s="175"/>
      <c r="AW306" s="175"/>
      <c r="AX306" s="175"/>
      <c r="AY306" s="175"/>
      <c r="AZ306" s="175"/>
      <c r="BA306" s="175"/>
      <c r="BB306" s="175"/>
      <c r="BC306" s="175"/>
      <c r="BD306" s="175"/>
      <c r="BE306" s="175"/>
      <c r="BF306" s="175"/>
      <c r="BG306" s="175"/>
      <c r="BH306" s="175"/>
      <c r="BI306" s="175"/>
      <c r="BJ306" s="175"/>
      <c r="BK306" s="175"/>
      <c r="BL306" s="175"/>
      <c r="BM306" s="175"/>
      <c r="BN306" s="175"/>
      <c r="BO306" s="7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</row>
    <row r="307" spans="1:92" ht="10.5" customHeight="1">
      <c r="A307" s="71"/>
      <c r="B307" s="175"/>
      <c r="C307" s="175"/>
      <c r="D307" s="175"/>
      <c r="E307" s="175"/>
      <c r="F307" s="175"/>
      <c r="G307" s="175"/>
      <c r="H307" s="175"/>
      <c r="I307" s="175"/>
      <c r="J307" s="175"/>
      <c r="K307" s="175"/>
      <c r="L307" s="175"/>
      <c r="M307" s="175"/>
      <c r="N307" s="175"/>
      <c r="O307" s="175"/>
      <c r="P307" s="175"/>
      <c r="Q307" s="175"/>
      <c r="R307" s="175"/>
      <c r="S307" s="175"/>
      <c r="T307" s="175"/>
      <c r="U307" s="175"/>
      <c r="V307" s="175"/>
      <c r="W307" s="175"/>
      <c r="X307" s="175"/>
      <c r="Y307" s="175"/>
      <c r="Z307" s="175"/>
      <c r="AA307" s="175"/>
      <c r="AB307" s="175"/>
      <c r="AC307" s="175"/>
      <c r="AD307" s="175"/>
      <c r="AE307" s="175"/>
      <c r="AF307" s="175"/>
      <c r="AG307" s="175"/>
      <c r="AH307" s="89"/>
      <c r="AI307" s="175"/>
      <c r="AJ307" s="175"/>
      <c r="AK307" s="175"/>
      <c r="AL307" s="175"/>
      <c r="AM307" s="175"/>
      <c r="AN307" s="175"/>
      <c r="AO307" s="175"/>
      <c r="AP307" s="175"/>
      <c r="AQ307" s="175"/>
      <c r="AR307" s="175"/>
      <c r="AS307" s="175"/>
      <c r="AT307" s="175"/>
      <c r="AU307" s="175"/>
      <c r="AV307" s="175"/>
      <c r="AW307" s="175"/>
      <c r="AX307" s="175"/>
      <c r="AY307" s="175"/>
      <c r="AZ307" s="175"/>
      <c r="BA307" s="175"/>
      <c r="BB307" s="175"/>
      <c r="BC307" s="175"/>
      <c r="BD307" s="175"/>
      <c r="BE307" s="175"/>
      <c r="BF307" s="175"/>
      <c r="BG307" s="175"/>
      <c r="BH307" s="175"/>
      <c r="BI307" s="175"/>
      <c r="BJ307" s="175"/>
      <c r="BK307" s="175"/>
      <c r="BL307" s="175"/>
      <c r="BM307" s="175"/>
      <c r="BN307" s="175"/>
      <c r="BO307" s="7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</row>
    <row r="308" spans="1:92" ht="10.5" customHeight="1">
      <c r="A308" s="71"/>
      <c r="B308" s="175"/>
      <c r="C308" s="175"/>
      <c r="D308" s="175"/>
      <c r="E308" s="175"/>
      <c r="F308" s="175"/>
      <c r="G308" s="175"/>
      <c r="H308" s="175"/>
      <c r="I308" s="175"/>
      <c r="J308" s="175"/>
      <c r="K308" s="175"/>
      <c r="L308" s="175"/>
      <c r="M308" s="175"/>
      <c r="N308" s="175"/>
      <c r="O308" s="175"/>
      <c r="P308" s="175"/>
      <c r="Q308" s="175"/>
      <c r="R308" s="175"/>
      <c r="S308" s="175"/>
      <c r="T308" s="175"/>
      <c r="U308" s="175"/>
      <c r="V308" s="175"/>
      <c r="W308" s="175"/>
      <c r="X308" s="175"/>
      <c r="Y308" s="175"/>
      <c r="Z308" s="175"/>
      <c r="AA308" s="175"/>
      <c r="AB308" s="175"/>
      <c r="AC308" s="175"/>
      <c r="AD308" s="175"/>
      <c r="AE308" s="175"/>
      <c r="AF308" s="175"/>
      <c r="AG308" s="175"/>
      <c r="AH308" s="71"/>
      <c r="AI308" s="175"/>
      <c r="AJ308" s="175"/>
      <c r="AK308" s="175"/>
      <c r="AL308" s="175"/>
      <c r="AM308" s="175"/>
      <c r="AN308" s="175"/>
      <c r="AO308" s="175"/>
      <c r="AP308" s="175"/>
      <c r="AQ308" s="175"/>
      <c r="AR308" s="175"/>
      <c r="AS308" s="175"/>
      <c r="AT308" s="175"/>
      <c r="AU308" s="175"/>
      <c r="AV308" s="175"/>
      <c r="AW308" s="175"/>
      <c r="AX308" s="175"/>
      <c r="AY308" s="175"/>
      <c r="AZ308" s="175"/>
      <c r="BA308" s="175"/>
      <c r="BB308" s="175"/>
      <c r="BC308" s="175"/>
      <c r="BD308" s="175"/>
      <c r="BE308" s="175"/>
      <c r="BF308" s="175"/>
      <c r="BG308" s="175"/>
      <c r="BH308" s="175"/>
      <c r="BI308" s="175"/>
      <c r="BJ308" s="175"/>
      <c r="BK308" s="175"/>
      <c r="BL308" s="175"/>
      <c r="BM308" s="175"/>
      <c r="BN308" s="175"/>
      <c r="BO308" s="7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</row>
    <row r="309" spans="1:92" ht="10.5" customHeight="1">
      <c r="A309" s="71"/>
      <c r="B309" s="175"/>
      <c r="C309" s="175"/>
      <c r="D309" s="175"/>
      <c r="E309" s="175"/>
      <c r="F309" s="175"/>
      <c r="G309" s="175"/>
      <c r="H309" s="175"/>
      <c r="I309" s="175"/>
      <c r="J309" s="175"/>
      <c r="K309" s="175"/>
      <c r="L309" s="175"/>
      <c r="M309" s="175"/>
      <c r="N309" s="175"/>
      <c r="O309" s="175"/>
      <c r="P309" s="175"/>
      <c r="Q309" s="175"/>
      <c r="R309" s="175"/>
      <c r="S309" s="175"/>
      <c r="T309" s="175"/>
      <c r="U309" s="175"/>
      <c r="V309" s="175"/>
      <c r="W309" s="175"/>
      <c r="X309" s="175"/>
      <c r="Y309" s="175"/>
      <c r="Z309" s="175"/>
      <c r="AA309" s="175"/>
      <c r="AB309" s="175"/>
      <c r="AC309" s="175"/>
      <c r="AD309" s="175"/>
      <c r="AE309" s="175"/>
      <c r="AF309" s="175"/>
      <c r="AG309" s="175"/>
      <c r="AH309" s="87"/>
      <c r="AI309" s="175"/>
      <c r="AJ309" s="175"/>
      <c r="AK309" s="175"/>
      <c r="AL309" s="175"/>
      <c r="AM309" s="175"/>
      <c r="AN309" s="175"/>
      <c r="AO309" s="175"/>
      <c r="AP309" s="175"/>
      <c r="AQ309" s="175"/>
      <c r="AR309" s="175"/>
      <c r="AS309" s="175"/>
      <c r="AT309" s="175"/>
      <c r="AU309" s="175"/>
      <c r="AV309" s="175"/>
      <c r="AW309" s="175"/>
      <c r="AX309" s="175"/>
      <c r="AY309" s="175"/>
      <c r="AZ309" s="175"/>
      <c r="BA309" s="175"/>
      <c r="BB309" s="175"/>
      <c r="BC309" s="175"/>
      <c r="BD309" s="175"/>
      <c r="BE309" s="175"/>
      <c r="BF309" s="175"/>
      <c r="BG309" s="175"/>
      <c r="BH309" s="175"/>
      <c r="BI309" s="175"/>
      <c r="BJ309" s="175"/>
      <c r="BK309" s="175"/>
      <c r="BL309" s="175"/>
      <c r="BM309" s="175"/>
      <c r="BN309" s="175"/>
      <c r="BO309" s="7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</row>
    <row r="310" spans="1:92" ht="10.5" customHeight="1">
      <c r="A310" s="71"/>
      <c r="B310" s="175"/>
      <c r="C310" s="175"/>
      <c r="D310" s="175"/>
      <c r="E310" s="175"/>
      <c r="F310" s="175"/>
      <c r="G310" s="175"/>
      <c r="H310" s="175"/>
      <c r="I310" s="175"/>
      <c r="J310" s="175"/>
      <c r="K310" s="175"/>
      <c r="L310" s="175"/>
      <c r="M310" s="175"/>
      <c r="N310" s="175"/>
      <c r="O310" s="175"/>
      <c r="P310" s="175"/>
      <c r="Q310" s="175"/>
      <c r="R310" s="175"/>
      <c r="S310" s="175"/>
      <c r="T310" s="175"/>
      <c r="U310" s="175"/>
      <c r="V310" s="175"/>
      <c r="W310" s="175"/>
      <c r="X310" s="175"/>
      <c r="Y310" s="175"/>
      <c r="Z310" s="175"/>
      <c r="AA310" s="175"/>
      <c r="AB310" s="175"/>
      <c r="AC310" s="175"/>
      <c r="AD310" s="175"/>
      <c r="AE310" s="175"/>
      <c r="AF310" s="175"/>
      <c r="AG310" s="175"/>
      <c r="AH310" s="89"/>
      <c r="AI310" s="175"/>
      <c r="AJ310" s="175"/>
      <c r="AK310" s="175"/>
      <c r="AL310" s="175"/>
      <c r="AM310" s="175"/>
      <c r="AN310" s="175"/>
      <c r="AO310" s="175"/>
      <c r="AP310" s="175"/>
      <c r="AQ310" s="175"/>
      <c r="AR310" s="175"/>
      <c r="AS310" s="175"/>
      <c r="AT310" s="175"/>
      <c r="AU310" s="175"/>
      <c r="AV310" s="175"/>
      <c r="AW310" s="175"/>
      <c r="AX310" s="175"/>
      <c r="AY310" s="175"/>
      <c r="AZ310" s="175"/>
      <c r="BA310" s="175"/>
      <c r="BB310" s="175"/>
      <c r="BC310" s="175"/>
      <c r="BD310" s="175"/>
      <c r="BE310" s="175"/>
      <c r="BF310" s="175"/>
      <c r="BG310" s="175"/>
      <c r="BH310" s="175"/>
      <c r="BI310" s="175"/>
      <c r="BJ310" s="175"/>
      <c r="BK310" s="175"/>
      <c r="BL310" s="175"/>
      <c r="BM310" s="175"/>
      <c r="BN310" s="175"/>
      <c r="BO310" s="7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</row>
    <row r="311" spans="1:92" ht="10.5" customHeight="1">
      <c r="A311" s="71"/>
      <c r="B311" s="175"/>
      <c r="C311" s="175"/>
      <c r="D311" s="175"/>
      <c r="E311" s="175"/>
      <c r="F311" s="175"/>
      <c r="G311" s="175"/>
      <c r="H311" s="175"/>
      <c r="I311" s="175"/>
      <c r="J311" s="175"/>
      <c r="K311" s="175"/>
      <c r="L311" s="175"/>
      <c r="M311" s="175"/>
      <c r="N311" s="175"/>
      <c r="O311" s="175"/>
      <c r="P311" s="175"/>
      <c r="Q311" s="175"/>
      <c r="R311" s="175"/>
      <c r="S311" s="175"/>
      <c r="T311" s="175"/>
      <c r="U311" s="175"/>
      <c r="V311" s="175"/>
      <c r="W311" s="175"/>
      <c r="X311" s="175"/>
      <c r="Y311" s="175"/>
      <c r="Z311" s="175"/>
      <c r="AA311" s="175"/>
      <c r="AB311" s="175"/>
      <c r="AC311" s="175"/>
      <c r="AD311" s="175"/>
      <c r="AE311" s="175"/>
      <c r="AF311" s="175"/>
      <c r="AG311" s="175"/>
      <c r="AH311" s="71"/>
      <c r="AI311" s="175"/>
      <c r="AJ311" s="175"/>
      <c r="AK311" s="175"/>
      <c r="AL311" s="175"/>
      <c r="AM311" s="175"/>
      <c r="AN311" s="175"/>
      <c r="AO311" s="175"/>
      <c r="AP311" s="175"/>
      <c r="AQ311" s="175"/>
      <c r="AR311" s="175"/>
      <c r="AS311" s="175"/>
      <c r="AT311" s="175"/>
      <c r="AU311" s="175"/>
      <c r="AV311" s="175"/>
      <c r="AW311" s="175"/>
      <c r="AX311" s="175"/>
      <c r="AY311" s="175"/>
      <c r="AZ311" s="175"/>
      <c r="BA311" s="175"/>
      <c r="BB311" s="175"/>
      <c r="BC311" s="175"/>
      <c r="BD311" s="175"/>
      <c r="BE311" s="175"/>
      <c r="BF311" s="175"/>
      <c r="BG311" s="175"/>
      <c r="BH311" s="175"/>
      <c r="BI311" s="175"/>
      <c r="BJ311" s="175"/>
      <c r="BK311" s="175"/>
      <c r="BL311" s="175"/>
      <c r="BM311" s="175"/>
      <c r="BN311" s="175"/>
      <c r="BO311" s="7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</row>
    <row r="312" spans="1:92" ht="10.5" customHeight="1">
      <c r="A312" s="71"/>
      <c r="B312" s="175"/>
      <c r="C312" s="175"/>
      <c r="D312" s="175"/>
      <c r="E312" s="175"/>
      <c r="F312" s="175"/>
      <c r="G312" s="175"/>
      <c r="H312" s="175"/>
      <c r="I312" s="175"/>
      <c r="J312" s="175"/>
      <c r="K312" s="175"/>
      <c r="L312" s="175"/>
      <c r="M312" s="175"/>
      <c r="N312" s="175"/>
      <c r="O312" s="175"/>
      <c r="P312" s="175"/>
      <c r="Q312" s="175"/>
      <c r="R312" s="175"/>
      <c r="S312" s="175"/>
      <c r="T312" s="175"/>
      <c r="U312" s="175"/>
      <c r="V312" s="175"/>
      <c r="W312" s="175"/>
      <c r="X312" s="175"/>
      <c r="Y312" s="175"/>
      <c r="Z312" s="175"/>
      <c r="AA312" s="175"/>
      <c r="AB312" s="175"/>
      <c r="AC312" s="175"/>
      <c r="AD312" s="175"/>
      <c r="AE312" s="175"/>
      <c r="AF312" s="175"/>
      <c r="AG312" s="175"/>
      <c r="AH312" s="89"/>
      <c r="AI312" s="175"/>
      <c r="AJ312" s="175"/>
      <c r="AK312" s="175"/>
      <c r="AL312" s="175"/>
      <c r="AM312" s="175"/>
      <c r="AN312" s="175"/>
      <c r="AO312" s="175"/>
      <c r="AP312" s="175"/>
      <c r="AQ312" s="175"/>
      <c r="AR312" s="175"/>
      <c r="AS312" s="175"/>
      <c r="AT312" s="175"/>
      <c r="AU312" s="175"/>
      <c r="AV312" s="175"/>
      <c r="AW312" s="175"/>
      <c r="AX312" s="175"/>
      <c r="AY312" s="175"/>
      <c r="AZ312" s="175"/>
      <c r="BA312" s="175"/>
      <c r="BB312" s="175"/>
      <c r="BC312" s="175"/>
      <c r="BD312" s="175"/>
      <c r="BE312" s="175"/>
      <c r="BF312" s="175"/>
      <c r="BG312" s="175"/>
      <c r="BH312" s="175"/>
      <c r="BI312" s="175"/>
      <c r="BJ312" s="175"/>
      <c r="BK312" s="175"/>
      <c r="BL312" s="175"/>
      <c r="BM312" s="175"/>
      <c r="BN312" s="175"/>
      <c r="BO312" s="7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</row>
    <row r="313" spans="1:92" ht="10.5" customHeight="1">
      <c r="A313" s="71"/>
      <c r="B313" s="175"/>
      <c r="C313" s="175"/>
      <c r="D313" s="175"/>
      <c r="E313" s="175"/>
      <c r="F313" s="175"/>
      <c r="G313" s="175"/>
      <c r="H313" s="175"/>
      <c r="I313" s="175"/>
      <c r="J313" s="175"/>
      <c r="K313" s="175"/>
      <c r="L313" s="175"/>
      <c r="M313" s="175"/>
      <c r="N313" s="175"/>
      <c r="O313" s="175"/>
      <c r="P313" s="175"/>
      <c r="Q313" s="175"/>
      <c r="R313" s="175"/>
      <c r="S313" s="175"/>
      <c r="T313" s="175"/>
      <c r="U313" s="175"/>
      <c r="V313" s="175"/>
      <c r="W313" s="175"/>
      <c r="X313" s="175"/>
      <c r="Y313" s="175"/>
      <c r="Z313" s="175"/>
      <c r="AA313" s="175"/>
      <c r="AB313" s="175"/>
      <c r="AC313" s="175"/>
      <c r="AD313" s="175"/>
      <c r="AE313" s="175"/>
      <c r="AF313" s="175"/>
      <c r="AG313" s="175"/>
      <c r="AH313" s="71"/>
      <c r="AI313" s="175"/>
      <c r="AJ313" s="175"/>
      <c r="AK313" s="175"/>
      <c r="AL313" s="175"/>
      <c r="AM313" s="175"/>
      <c r="AN313" s="175"/>
      <c r="AO313" s="175"/>
      <c r="AP313" s="175"/>
      <c r="AQ313" s="175"/>
      <c r="AR313" s="175"/>
      <c r="AS313" s="175"/>
      <c r="AT313" s="175"/>
      <c r="AU313" s="175"/>
      <c r="AV313" s="175"/>
      <c r="AW313" s="175"/>
      <c r="AX313" s="175"/>
      <c r="AY313" s="175"/>
      <c r="AZ313" s="175"/>
      <c r="BA313" s="175"/>
      <c r="BB313" s="175"/>
      <c r="BC313" s="175"/>
      <c r="BD313" s="175"/>
      <c r="BE313" s="175"/>
      <c r="BF313" s="175"/>
      <c r="BG313" s="175"/>
      <c r="BH313" s="175"/>
      <c r="BI313" s="175"/>
      <c r="BJ313" s="175"/>
      <c r="BK313" s="175"/>
      <c r="BL313" s="175"/>
      <c r="BM313" s="175"/>
      <c r="BN313" s="175"/>
      <c r="BO313" s="7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</row>
    <row r="314" spans="1:92" ht="10.5" customHeight="1">
      <c r="A314" s="71"/>
      <c r="B314" s="175"/>
      <c r="C314" s="175"/>
      <c r="D314" s="175"/>
      <c r="E314" s="175"/>
      <c r="F314" s="175"/>
      <c r="G314" s="175"/>
      <c r="H314" s="175"/>
      <c r="I314" s="175"/>
      <c r="J314" s="175"/>
      <c r="K314" s="175"/>
      <c r="L314" s="175"/>
      <c r="M314" s="175"/>
      <c r="N314" s="175"/>
      <c r="O314" s="175"/>
      <c r="P314" s="175"/>
      <c r="Q314" s="175"/>
      <c r="R314" s="175"/>
      <c r="S314" s="175"/>
      <c r="T314" s="175"/>
      <c r="U314" s="175"/>
      <c r="V314" s="175"/>
      <c r="W314" s="175"/>
      <c r="X314" s="175"/>
      <c r="Y314" s="175"/>
      <c r="Z314" s="175"/>
      <c r="AA314" s="175"/>
      <c r="AB314" s="175"/>
      <c r="AC314" s="175"/>
      <c r="AD314" s="175"/>
      <c r="AE314" s="175"/>
      <c r="AF314" s="175"/>
      <c r="AG314" s="175"/>
      <c r="AH314" s="89"/>
      <c r="AI314" s="175"/>
      <c r="AJ314" s="175"/>
      <c r="AK314" s="175"/>
      <c r="AL314" s="175"/>
      <c r="AM314" s="175"/>
      <c r="AN314" s="175"/>
      <c r="AO314" s="175"/>
      <c r="AP314" s="175"/>
      <c r="AQ314" s="175"/>
      <c r="AR314" s="175"/>
      <c r="AS314" s="175"/>
      <c r="AT314" s="175"/>
      <c r="AU314" s="175"/>
      <c r="AV314" s="175"/>
      <c r="AW314" s="175"/>
      <c r="AX314" s="175"/>
      <c r="AY314" s="175"/>
      <c r="AZ314" s="175"/>
      <c r="BA314" s="175"/>
      <c r="BB314" s="175"/>
      <c r="BC314" s="175"/>
      <c r="BD314" s="175"/>
      <c r="BE314" s="175"/>
      <c r="BF314" s="175"/>
      <c r="BG314" s="175"/>
      <c r="BH314" s="175"/>
      <c r="BI314" s="175"/>
      <c r="BJ314" s="175"/>
      <c r="BK314" s="175"/>
      <c r="BL314" s="175"/>
      <c r="BM314" s="175"/>
      <c r="BN314" s="175"/>
      <c r="BO314" s="7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</row>
    <row r="315" spans="1:92" ht="7.5" customHeight="1">
      <c r="A315" s="71"/>
      <c r="B315" s="87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71"/>
      <c r="AC315" s="71"/>
      <c r="AD315" s="71"/>
      <c r="AE315" s="71"/>
      <c r="AF315" s="71"/>
      <c r="AG315" s="71"/>
      <c r="AH315" s="71"/>
      <c r="AI315" s="71"/>
      <c r="AJ315" s="71"/>
      <c r="AK315" s="71"/>
      <c r="AL315" s="71"/>
      <c r="AM315" s="71"/>
      <c r="AN315" s="71"/>
      <c r="AO315" s="71"/>
      <c r="AP315" s="71"/>
      <c r="AQ315" s="71"/>
      <c r="AR315" s="71"/>
      <c r="AS315" s="71"/>
      <c r="AT315" s="71"/>
      <c r="AU315" s="71"/>
      <c r="AV315" s="71"/>
      <c r="AW315" s="71"/>
      <c r="AX315" s="71"/>
      <c r="AY315" s="71"/>
      <c r="AZ315" s="71"/>
      <c r="BA315" s="71"/>
      <c r="BB315" s="71"/>
      <c r="BC315" s="71"/>
      <c r="BD315" s="71"/>
      <c r="BE315" s="71"/>
      <c r="BF315" s="71"/>
      <c r="BG315" s="71"/>
      <c r="BH315" s="71"/>
      <c r="BI315" s="71"/>
      <c r="BJ315" s="71"/>
      <c r="BK315" s="71"/>
      <c r="BL315" s="71"/>
      <c r="BM315" s="71"/>
      <c r="BN315" s="71"/>
      <c r="BO315" s="7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</row>
    <row r="316" spans="1:92" ht="9.75" customHeight="1">
      <c r="A316" s="71"/>
      <c r="B316" s="214" t="s">
        <v>301</v>
      </c>
      <c r="C316" s="175"/>
      <c r="D316" s="175"/>
      <c r="E316" s="175"/>
      <c r="F316" s="175"/>
      <c r="G316" s="175"/>
      <c r="H316" s="175"/>
      <c r="I316" s="175"/>
      <c r="J316" s="175"/>
      <c r="K316" s="175"/>
      <c r="L316" s="175"/>
      <c r="M316" s="175"/>
      <c r="N316" s="175"/>
      <c r="O316" s="175"/>
      <c r="P316" s="175"/>
      <c r="Q316" s="175"/>
      <c r="R316" s="175"/>
      <c r="S316" s="175"/>
      <c r="T316" s="175"/>
      <c r="U316" s="175"/>
      <c r="V316" s="175"/>
      <c r="W316" s="175"/>
      <c r="X316" s="175"/>
      <c r="Y316" s="175"/>
      <c r="Z316" s="175"/>
      <c r="AA316" s="175"/>
      <c r="AB316" s="175"/>
      <c r="AC316" s="175"/>
      <c r="AD316" s="175"/>
      <c r="AE316" s="175"/>
      <c r="AF316" s="175"/>
      <c r="AG316" s="175"/>
      <c r="AH316" s="89"/>
      <c r="AI316" s="249" t="s">
        <v>209</v>
      </c>
      <c r="AJ316" s="175"/>
      <c r="AK316" s="175"/>
      <c r="AL316" s="175"/>
      <c r="AM316" s="175"/>
      <c r="AN316" s="175"/>
      <c r="AO316" s="175"/>
      <c r="AP316" s="175"/>
      <c r="AQ316" s="175"/>
      <c r="AR316" s="175"/>
      <c r="AS316" s="175"/>
      <c r="AT316" s="175"/>
      <c r="AU316" s="175"/>
      <c r="AV316" s="175"/>
      <c r="AW316" s="175"/>
      <c r="AX316" s="175"/>
      <c r="AY316" s="175"/>
      <c r="AZ316" s="175"/>
      <c r="BA316" s="175"/>
      <c r="BB316" s="175"/>
      <c r="BC316" s="175"/>
      <c r="BD316" s="175"/>
      <c r="BE316" s="175"/>
      <c r="BF316" s="175"/>
      <c r="BG316" s="175"/>
      <c r="BH316" s="175"/>
      <c r="BI316" s="175"/>
      <c r="BJ316" s="175"/>
      <c r="BK316" s="175"/>
      <c r="BL316" s="175"/>
      <c r="BM316" s="175"/>
      <c r="BN316" s="175"/>
      <c r="BO316" s="7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</row>
    <row r="317" spans="1:92" ht="9.75" customHeight="1">
      <c r="A317" s="71"/>
      <c r="B317" s="175"/>
      <c r="C317" s="175"/>
      <c r="D317" s="175"/>
      <c r="E317" s="175"/>
      <c r="F317" s="175"/>
      <c r="G317" s="175"/>
      <c r="H317" s="175"/>
      <c r="I317" s="175"/>
      <c r="J317" s="175"/>
      <c r="K317" s="175"/>
      <c r="L317" s="175"/>
      <c r="M317" s="175"/>
      <c r="N317" s="175"/>
      <c r="O317" s="175"/>
      <c r="P317" s="175"/>
      <c r="Q317" s="175"/>
      <c r="R317" s="175"/>
      <c r="S317" s="175"/>
      <c r="T317" s="175"/>
      <c r="U317" s="175"/>
      <c r="V317" s="175"/>
      <c r="W317" s="175"/>
      <c r="X317" s="175"/>
      <c r="Y317" s="175"/>
      <c r="Z317" s="175"/>
      <c r="AA317" s="175"/>
      <c r="AB317" s="175"/>
      <c r="AC317" s="175"/>
      <c r="AD317" s="175"/>
      <c r="AE317" s="175"/>
      <c r="AF317" s="175"/>
      <c r="AG317" s="175"/>
      <c r="AH317" s="87"/>
      <c r="AI317" s="175"/>
      <c r="AJ317" s="175"/>
      <c r="AK317" s="175"/>
      <c r="AL317" s="175"/>
      <c r="AM317" s="175"/>
      <c r="AN317" s="175"/>
      <c r="AO317" s="175"/>
      <c r="AP317" s="175"/>
      <c r="AQ317" s="175"/>
      <c r="AR317" s="175"/>
      <c r="AS317" s="175"/>
      <c r="AT317" s="175"/>
      <c r="AU317" s="175"/>
      <c r="AV317" s="175"/>
      <c r="AW317" s="175"/>
      <c r="AX317" s="175"/>
      <c r="AY317" s="175"/>
      <c r="AZ317" s="175"/>
      <c r="BA317" s="175"/>
      <c r="BB317" s="175"/>
      <c r="BC317" s="175"/>
      <c r="BD317" s="175"/>
      <c r="BE317" s="175"/>
      <c r="BF317" s="175"/>
      <c r="BG317" s="175"/>
      <c r="BH317" s="175"/>
      <c r="BI317" s="175"/>
      <c r="BJ317" s="175"/>
      <c r="BK317" s="175"/>
      <c r="BL317" s="175"/>
      <c r="BM317" s="175"/>
      <c r="BN317" s="175"/>
      <c r="BO317" s="7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</row>
    <row r="318" spans="1:92" ht="9.75" customHeight="1">
      <c r="A318" s="71"/>
      <c r="B318" s="175"/>
      <c r="C318" s="175"/>
      <c r="D318" s="175"/>
      <c r="E318" s="175"/>
      <c r="F318" s="175"/>
      <c r="G318" s="175"/>
      <c r="H318" s="175"/>
      <c r="I318" s="175"/>
      <c r="J318" s="175"/>
      <c r="K318" s="175"/>
      <c r="L318" s="175"/>
      <c r="M318" s="175"/>
      <c r="N318" s="175"/>
      <c r="O318" s="175"/>
      <c r="P318" s="175"/>
      <c r="Q318" s="175"/>
      <c r="R318" s="175"/>
      <c r="S318" s="175"/>
      <c r="T318" s="175"/>
      <c r="U318" s="175"/>
      <c r="V318" s="175"/>
      <c r="W318" s="175"/>
      <c r="X318" s="175"/>
      <c r="Y318" s="175"/>
      <c r="Z318" s="175"/>
      <c r="AA318" s="175"/>
      <c r="AB318" s="175"/>
      <c r="AC318" s="175"/>
      <c r="AD318" s="175"/>
      <c r="AE318" s="175"/>
      <c r="AF318" s="175"/>
      <c r="AG318" s="175"/>
      <c r="AH318" s="89"/>
      <c r="AI318" s="175"/>
      <c r="AJ318" s="175"/>
      <c r="AK318" s="175"/>
      <c r="AL318" s="175"/>
      <c r="AM318" s="175"/>
      <c r="AN318" s="175"/>
      <c r="AO318" s="175"/>
      <c r="AP318" s="175"/>
      <c r="AQ318" s="175"/>
      <c r="AR318" s="175"/>
      <c r="AS318" s="175"/>
      <c r="AT318" s="175"/>
      <c r="AU318" s="175"/>
      <c r="AV318" s="175"/>
      <c r="AW318" s="175"/>
      <c r="AX318" s="175"/>
      <c r="AY318" s="175"/>
      <c r="AZ318" s="175"/>
      <c r="BA318" s="175"/>
      <c r="BB318" s="175"/>
      <c r="BC318" s="175"/>
      <c r="BD318" s="175"/>
      <c r="BE318" s="175"/>
      <c r="BF318" s="175"/>
      <c r="BG318" s="175"/>
      <c r="BH318" s="175"/>
      <c r="BI318" s="175"/>
      <c r="BJ318" s="175"/>
      <c r="BK318" s="175"/>
      <c r="BL318" s="175"/>
      <c r="BM318" s="175"/>
      <c r="BN318" s="175"/>
      <c r="BO318" s="7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</row>
    <row r="319" spans="1:92" ht="7.5" customHeight="1">
      <c r="A319" s="71"/>
      <c r="B319" s="87"/>
      <c r="C319" s="87"/>
      <c r="D319" s="87"/>
      <c r="E319" s="87"/>
      <c r="F319" s="87"/>
      <c r="G319" s="87"/>
      <c r="H319" s="87"/>
      <c r="I319" s="87"/>
      <c r="J319" s="87"/>
      <c r="K319" s="87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87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71"/>
      <c r="AV319" s="71"/>
      <c r="AW319" s="71"/>
      <c r="AX319" s="71"/>
      <c r="AY319" s="71"/>
      <c r="AZ319" s="71"/>
      <c r="BA319" s="71"/>
      <c r="BB319" s="71"/>
      <c r="BC319" s="71"/>
      <c r="BD319" s="71"/>
      <c r="BE319" s="71"/>
      <c r="BF319" s="71"/>
      <c r="BG319" s="71"/>
      <c r="BH319" s="71"/>
      <c r="BI319" s="71"/>
      <c r="BJ319" s="71"/>
      <c r="BK319" s="71"/>
      <c r="BL319" s="71"/>
      <c r="BM319" s="71"/>
      <c r="BN319" s="71"/>
      <c r="BO319" s="7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</row>
    <row r="320" spans="1:92" ht="18" customHeight="1">
      <c r="A320" s="71"/>
      <c r="B320" s="1"/>
      <c r="C320" s="218"/>
      <c r="D320" s="172"/>
      <c r="E320" s="172"/>
      <c r="F320" s="172"/>
      <c r="G320" s="172"/>
      <c r="H320" s="173"/>
      <c r="I320" s="219"/>
      <c r="J320" s="175"/>
      <c r="K320" s="175"/>
      <c r="L320" s="175"/>
      <c r="M320" s="175"/>
      <c r="N320" s="175"/>
      <c r="O320" s="175"/>
      <c r="P320" s="175"/>
      <c r="Q320" s="175"/>
      <c r="R320" s="175"/>
      <c r="S320" s="175"/>
      <c r="T320" s="175"/>
      <c r="U320" s="175"/>
      <c r="V320" s="175"/>
      <c r="W320" s="175"/>
      <c r="X320" s="175"/>
      <c r="Y320" s="220"/>
      <c r="Z320" s="193"/>
      <c r="AA320" s="172"/>
      <c r="AB320" s="172"/>
      <c r="AC320" s="172"/>
      <c r="AD320" s="172"/>
      <c r="AE320" s="172"/>
      <c r="AF320" s="172"/>
      <c r="AG320" s="173"/>
      <c r="AI320" s="250"/>
      <c r="AJ320" s="172"/>
      <c r="AK320" s="172"/>
      <c r="AL320" s="172"/>
      <c r="AM320" s="172"/>
      <c r="AN320" s="172"/>
      <c r="AO320" s="172"/>
      <c r="AP320" s="173"/>
      <c r="AQ320" s="251"/>
      <c r="AR320" s="175"/>
      <c r="AS320" s="175"/>
      <c r="AT320" s="175"/>
      <c r="AU320" s="175"/>
      <c r="AV320" s="175"/>
      <c r="AW320" s="175"/>
      <c r="AX320" s="175"/>
      <c r="AY320" s="175"/>
      <c r="AZ320" s="175"/>
      <c r="BA320" s="175"/>
      <c r="BB320" s="175"/>
      <c r="BC320" s="175"/>
      <c r="BD320" s="175"/>
      <c r="BE320" s="175"/>
      <c r="BF320" s="175"/>
      <c r="BG320" s="220"/>
      <c r="BH320" s="250"/>
      <c r="BI320" s="172"/>
      <c r="BJ320" s="172"/>
      <c r="BK320" s="172"/>
      <c r="BL320" s="172"/>
      <c r="BM320" s="173"/>
      <c r="BO320" s="7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</row>
    <row r="321" spans="1:92" ht="7.5" customHeight="1">
      <c r="A321" s="71"/>
      <c r="B321" s="87"/>
      <c r="C321" s="87"/>
      <c r="D321" s="87"/>
      <c r="E321" s="87"/>
      <c r="F321" s="87"/>
      <c r="G321" s="87"/>
      <c r="H321" s="87"/>
      <c r="I321" s="87"/>
      <c r="J321" s="87"/>
      <c r="K321" s="87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87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71"/>
      <c r="BC321" s="71"/>
      <c r="BD321" s="71"/>
      <c r="BE321" s="71"/>
      <c r="BF321" s="71"/>
      <c r="BG321" s="71"/>
      <c r="BH321" s="71"/>
      <c r="BI321" s="71"/>
      <c r="BJ321" s="71"/>
      <c r="BK321" s="71"/>
      <c r="BL321" s="71"/>
      <c r="BM321" s="71"/>
      <c r="BN321" s="71"/>
      <c r="BO321" s="7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</row>
    <row r="322" spans="1:92" ht="10.5" customHeight="1">
      <c r="A322" s="71"/>
      <c r="B322" s="204"/>
      <c r="C322" s="175"/>
      <c r="D322" s="175"/>
      <c r="E322" s="175"/>
      <c r="F322" s="175"/>
      <c r="G322" s="175"/>
      <c r="H322" s="175"/>
      <c r="I322" s="175"/>
      <c r="J322" s="175"/>
      <c r="K322" s="175"/>
      <c r="L322" s="175"/>
      <c r="M322" s="175"/>
      <c r="N322" s="175"/>
      <c r="O322" s="175"/>
      <c r="P322" s="175"/>
      <c r="Q322" s="175"/>
      <c r="R322" s="175"/>
      <c r="S322" s="175"/>
      <c r="T322" s="175"/>
      <c r="U322" s="175"/>
      <c r="V322" s="175"/>
      <c r="W322" s="175"/>
      <c r="X322" s="175"/>
      <c r="Y322" s="175"/>
      <c r="Z322" s="175"/>
      <c r="AA322" s="175"/>
      <c r="AB322" s="175"/>
      <c r="AC322" s="175"/>
      <c r="AD322" s="175"/>
      <c r="AE322" s="175"/>
      <c r="AF322" s="175"/>
      <c r="AG322" s="175"/>
      <c r="AH322" s="71"/>
      <c r="AI322" s="249"/>
      <c r="AJ322" s="175"/>
      <c r="AK322" s="175"/>
      <c r="AL322" s="175"/>
      <c r="AM322" s="175"/>
      <c r="AN322" s="175"/>
      <c r="AO322" s="175"/>
      <c r="AP322" s="175"/>
      <c r="AQ322" s="175"/>
      <c r="AR322" s="175"/>
      <c r="AS322" s="175"/>
      <c r="AT322" s="175"/>
      <c r="AU322" s="175"/>
      <c r="AV322" s="175"/>
      <c r="AW322" s="175"/>
      <c r="AX322" s="175"/>
      <c r="AY322" s="175"/>
      <c r="AZ322" s="175"/>
      <c r="BA322" s="175"/>
      <c r="BB322" s="175"/>
      <c r="BC322" s="175"/>
      <c r="BD322" s="175"/>
      <c r="BE322" s="175"/>
      <c r="BF322" s="175"/>
      <c r="BG322" s="175"/>
      <c r="BH322" s="175"/>
      <c r="BI322" s="175"/>
      <c r="BJ322" s="175"/>
      <c r="BK322" s="175"/>
      <c r="BL322" s="175"/>
      <c r="BM322" s="175"/>
      <c r="BN322" s="175"/>
      <c r="BO322" s="7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</row>
    <row r="323" spans="1:92" ht="10.5" customHeight="1">
      <c r="A323" s="71"/>
      <c r="B323" s="175"/>
      <c r="C323" s="175"/>
      <c r="D323" s="175"/>
      <c r="E323" s="175"/>
      <c r="F323" s="175"/>
      <c r="G323" s="175"/>
      <c r="H323" s="175"/>
      <c r="I323" s="175"/>
      <c r="J323" s="175"/>
      <c r="K323" s="175"/>
      <c r="L323" s="175"/>
      <c r="M323" s="175"/>
      <c r="N323" s="175"/>
      <c r="O323" s="175"/>
      <c r="P323" s="175"/>
      <c r="Q323" s="175"/>
      <c r="R323" s="175"/>
      <c r="S323" s="175"/>
      <c r="T323" s="175"/>
      <c r="U323" s="175"/>
      <c r="V323" s="175"/>
      <c r="W323" s="175"/>
      <c r="X323" s="175"/>
      <c r="Y323" s="175"/>
      <c r="Z323" s="175"/>
      <c r="AA323" s="175"/>
      <c r="AB323" s="175"/>
      <c r="AC323" s="175"/>
      <c r="AD323" s="175"/>
      <c r="AE323" s="175"/>
      <c r="AF323" s="175"/>
      <c r="AG323" s="175"/>
      <c r="AH323" s="71"/>
      <c r="AI323" s="175"/>
      <c r="AJ323" s="175"/>
      <c r="AK323" s="175"/>
      <c r="AL323" s="175"/>
      <c r="AM323" s="175"/>
      <c r="AN323" s="175"/>
      <c r="AO323" s="175"/>
      <c r="AP323" s="175"/>
      <c r="AQ323" s="175"/>
      <c r="AR323" s="175"/>
      <c r="AS323" s="175"/>
      <c r="AT323" s="175"/>
      <c r="AU323" s="175"/>
      <c r="AV323" s="175"/>
      <c r="AW323" s="175"/>
      <c r="AX323" s="175"/>
      <c r="AY323" s="175"/>
      <c r="AZ323" s="175"/>
      <c r="BA323" s="175"/>
      <c r="BB323" s="175"/>
      <c r="BC323" s="175"/>
      <c r="BD323" s="175"/>
      <c r="BE323" s="175"/>
      <c r="BF323" s="175"/>
      <c r="BG323" s="175"/>
      <c r="BH323" s="175"/>
      <c r="BI323" s="175"/>
      <c r="BJ323" s="175"/>
      <c r="BK323" s="175"/>
      <c r="BL323" s="175"/>
      <c r="BM323" s="175"/>
      <c r="BN323" s="175"/>
      <c r="BO323" s="7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</row>
    <row r="324" spans="1:92" ht="10.5" customHeight="1">
      <c r="A324" s="71"/>
      <c r="B324" s="175"/>
      <c r="C324" s="175"/>
      <c r="D324" s="175"/>
      <c r="E324" s="175"/>
      <c r="F324" s="175"/>
      <c r="G324" s="175"/>
      <c r="H324" s="175"/>
      <c r="I324" s="175"/>
      <c r="J324" s="175"/>
      <c r="K324" s="175"/>
      <c r="L324" s="175"/>
      <c r="M324" s="175"/>
      <c r="N324" s="175"/>
      <c r="O324" s="175"/>
      <c r="P324" s="175"/>
      <c r="Q324" s="175"/>
      <c r="R324" s="175"/>
      <c r="S324" s="175"/>
      <c r="T324" s="175"/>
      <c r="U324" s="175"/>
      <c r="V324" s="175"/>
      <c r="W324" s="175"/>
      <c r="X324" s="175"/>
      <c r="Y324" s="175"/>
      <c r="Z324" s="175"/>
      <c r="AA324" s="175"/>
      <c r="AB324" s="175"/>
      <c r="AC324" s="175"/>
      <c r="AD324" s="175"/>
      <c r="AE324" s="175"/>
      <c r="AF324" s="175"/>
      <c r="AG324" s="175"/>
      <c r="AH324" s="71"/>
      <c r="AI324" s="175"/>
      <c r="AJ324" s="175"/>
      <c r="AK324" s="175"/>
      <c r="AL324" s="175"/>
      <c r="AM324" s="175"/>
      <c r="AN324" s="175"/>
      <c r="AO324" s="175"/>
      <c r="AP324" s="175"/>
      <c r="AQ324" s="175"/>
      <c r="AR324" s="175"/>
      <c r="AS324" s="175"/>
      <c r="AT324" s="175"/>
      <c r="AU324" s="175"/>
      <c r="AV324" s="175"/>
      <c r="AW324" s="175"/>
      <c r="AX324" s="175"/>
      <c r="AY324" s="175"/>
      <c r="AZ324" s="175"/>
      <c r="BA324" s="175"/>
      <c r="BB324" s="175"/>
      <c r="BC324" s="175"/>
      <c r="BD324" s="175"/>
      <c r="BE324" s="175"/>
      <c r="BF324" s="175"/>
      <c r="BG324" s="175"/>
      <c r="BH324" s="175"/>
      <c r="BI324" s="175"/>
      <c r="BJ324" s="175"/>
      <c r="BK324" s="175"/>
      <c r="BL324" s="175"/>
      <c r="BM324" s="175"/>
      <c r="BN324" s="175"/>
      <c r="BO324" s="7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</row>
    <row r="325" spans="1:92" ht="10.5" customHeight="1">
      <c r="A325" s="71"/>
      <c r="B325" s="175"/>
      <c r="C325" s="175"/>
      <c r="D325" s="175"/>
      <c r="E325" s="175"/>
      <c r="F325" s="175"/>
      <c r="G325" s="175"/>
      <c r="H325" s="175"/>
      <c r="I325" s="175"/>
      <c r="J325" s="175"/>
      <c r="K325" s="175"/>
      <c r="L325" s="175"/>
      <c r="M325" s="175"/>
      <c r="N325" s="175"/>
      <c r="O325" s="175"/>
      <c r="P325" s="175"/>
      <c r="Q325" s="175"/>
      <c r="R325" s="175"/>
      <c r="S325" s="175"/>
      <c r="T325" s="175"/>
      <c r="U325" s="175"/>
      <c r="V325" s="175"/>
      <c r="W325" s="175"/>
      <c r="X325" s="175"/>
      <c r="Y325" s="175"/>
      <c r="Z325" s="175"/>
      <c r="AA325" s="175"/>
      <c r="AB325" s="175"/>
      <c r="AC325" s="175"/>
      <c r="AD325" s="175"/>
      <c r="AE325" s="175"/>
      <c r="AF325" s="175"/>
      <c r="AG325" s="175"/>
      <c r="AH325" s="71"/>
      <c r="AI325" s="175"/>
      <c r="AJ325" s="175"/>
      <c r="AK325" s="175"/>
      <c r="AL325" s="175"/>
      <c r="AM325" s="175"/>
      <c r="AN325" s="175"/>
      <c r="AO325" s="175"/>
      <c r="AP325" s="175"/>
      <c r="AQ325" s="175"/>
      <c r="AR325" s="175"/>
      <c r="AS325" s="175"/>
      <c r="AT325" s="175"/>
      <c r="AU325" s="175"/>
      <c r="AV325" s="175"/>
      <c r="AW325" s="175"/>
      <c r="AX325" s="175"/>
      <c r="AY325" s="175"/>
      <c r="AZ325" s="175"/>
      <c r="BA325" s="175"/>
      <c r="BB325" s="175"/>
      <c r="BC325" s="175"/>
      <c r="BD325" s="175"/>
      <c r="BE325" s="175"/>
      <c r="BF325" s="175"/>
      <c r="BG325" s="175"/>
      <c r="BH325" s="175"/>
      <c r="BI325" s="175"/>
      <c r="BJ325" s="175"/>
      <c r="BK325" s="175"/>
      <c r="BL325" s="175"/>
      <c r="BM325" s="175"/>
      <c r="BN325" s="175"/>
      <c r="BO325" s="7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</row>
    <row r="326" spans="1:92" ht="10.5" customHeight="1">
      <c r="A326" s="71"/>
      <c r="B326" s="175"/>
      <c r="C326" s="175"/>
      <c r="D326" s="175"/>
      <c r="E326" s="175"/>
      <c r="F326" s="175"/>
      <c r="G326" s="175"/>
      <c r="H326" s="175"/>
      <c r="I326" s="175"/>
      <c r="J326" s="175"/>
      <c r="K326" s="175"/>
      <c r="L326" s="175"/>
      <c r="M326" s="175"/>
      <c r="N326" s="175"/>
      <c r="O326" s="175"/>
      <c r="P326" s="175"/>
      <c r="Q326" s="175"/>
      <c r="R326" s="175"/>
      <c r="S326" s="175"/>
      <c r="T326" s="175"/>
      <c r="U326" s="175"/>
      <c r="V326" s="175"/>
      <c r="W326" s="175"/>
      <c r="X326" s="175"/>
      <c r="Y326" s="175"/>
      <c r="Z326" s="175"/>
      <c r="AA326" s="175"/>
      <c r="AB326" s="175"/>
      <c r="AC326" s="175"/>
      <c r="AD326" s="175"/>
      <c r="AE326" s="175"/>
      <c r="AF326" s="175"/>
      <c r="AG326" s="175"/>
      <c r="AH326" s="71"/>
      <c r="AI326" s="175"/>
      <c r="AJ326" s="175"/>
      <c r="AK326" s="175"/>
      <c r="AL326" s="175"/>
      <c r="AM326" s="175"/>
      <c r="AN326" s="175"/>
      <c r="AO326" s="175"/>
      <c r="AP326" s="175"/>
      <c r="AQ326" s="175"/>
      <c r="AR326" s="175"/>
      <c r="AS326" s="175"/>
      <c r="AT326" s="175"/>
      <c r="AU326" s="175"/>
      <c r="AV326" s="175"/>
      <c r="AW326" s="175"/>
      <c r="AX326" s="175"/>
      <c r="AY326" s="175"/>
      <c r="AZ326" s="175"/>
      <c r="BA326" s="175"/>
      <c r="BB326" s="175"/>
      <c r="BC326" s="175"/>
      <c r="BD326" s="175"/>
      <c r="BE326" s="175"/>
      <c r="BF326" s="175"/>
      <c r="BG326" s="175"/>
      <c r="BH326" s="175"/>
      <c r="BI326" s="175"/>
      <c r="BJ326" s="175"/>
      <c r="BK326" s="175"/>
      <c r="BL326" s="175"/>
      <c r="BM326" s="175"/>
      <c r="BN326" s="175"/>
      <c r="BO326" s="7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</row>
    <row r="327" spans="1:92" ht="10.5" customHeight="1">
      <c r="A327" s="71"/>
      <c r="B327" s="175"/>
      <c r="C327" s="175"/>
      <c r="D327" s="175"/>
      <c r="E327" s="175"/>
      <c r="F327" s="175"/>
      <c r="G327" s="175"/>
      <c r="H327" s="175"/>
      <c r="I327" s="175"/>
      <c r="J327" s="175"/>
      <c r="K327" s="175"/>
      <c r="L327" s="175"/>
      <c r="M327" s="175"/>
      <c r="N327" s="175"/>
      <c r="O327" s="175"/>
      <c r="P327" s="175"/>
      <c r="Q327" s="175"/>
      <c r="R327" s="175"/>
      <c r="S327" s="175"/>
      <c r="T327" s="175"/>
      <c r="U327" s="175"/>
      <c r="V327" s="175"/>
      <c r="W327" s="175"/>
      <c r="X327" s="175"/>
      <c r="Y327" s="175"/>
      <c r="Z327" s="175"/>
      <c r="AA327" s="175"/>
      <c r="AB327" s="175"/>
      <c r="AC327" s="175"/>
      <c r="AD327" s="175"/>
      <c r="AE327" s="175"/>
      <c r="AF327" s="175"/>
      <c r="AG327" s="175"/>
      <c r="AH327" s="71"/>
      <c r="AI327" s="175"/>
      <c r="AJ327" s="175"/>
      <c r="AK327" s="175"/>
      <c r="AL327" s="175"/>
      <c r="AM327" s="175"/>
      <c r="AN327" s="175"/>
      <c r="AO327" s="175"/>
      <c r="AP327" s="175"/>
      <c r="AQ327" s="175"/>
      <c r="AR327" s="175"/>
      <c r="AS327" s="175"/>
      <c r="AT327" s="175"/>
      <c r="AU327" s="175"/>
      <c r="AV327" s="175"/>
      <c r="AW327" s="175"/>
      <c r="AX327" s="175"/>
      <c r="AY327" s="175"/>
      <c r="AZ327" s="175"/>
      <c r="BA327" s="175"/>
      <c r="BB327" s="175"/>
      <c r="BC327" s="175"/>
      <c r="BD327" s="175"/>
      <c r="BE327" s="175"/>
      <c r="BF327" s="175"/>
      <c r="BG327" s="175"/>
      <c r="BH327" s="175"/>
      <c r="BI327" s="175"/>
      <c r="BJ327" s="175"/>
      <c r="BK327" s="175"/>
      <c r="BL327" s="175"/>
      <c r="BM327" s="175"/>
      <c r="BN327" s="175"/>
      <c r="BO327" s="7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</row>
    <row r="328" spans="1:92" ht="10.5" customHeight="1">
      <c r="A328" s="71"/>
      <c r="B328" s="175"/>
      <c r="C328" s="175"/>
      <c r="D328" s="175"/>
      <c r="E328" s="175"/>
      <c r="F328" s="175"/>
      <c r="G328" s="175"/>
      <c r="H328" s="175"/>
      <c r="I328" s="175"/>
      <c r="J328" s="175"/>
      <c r="K328" s="175"/>
      <c r="L328" s="175"/>
      <c r="M328" s="175"/>
      <c r="N328" s="175"/>
      <c r="O328" s="175"/>
      <c r="P328" s="175"/>
      <c r="Q328" s="175"/>
      <c r="R328" s="175"/>
      <c r="S328" s="175"/>
      <c r="T328" s="175"/>
      <c r="U328" s="175"/>
      <c r="V328" s="175"/>
      <c r="W328" s="175"/>
      <c r="X328" s="175"/>
      <c r="Y328" s="175"/>
      <c r="Z328" s="175"/>
      <c r="AA328" s="175"/>
      <c r="AB328" s="175"/>
      <c r="AC328" s="175"/>
      <c r="AD328" s="175"/>
      <c r="AE328" s="175"/>
      <c r="AF328" s="175"/>
      <c r="AG328" s="175"/>
      <c r="AH328" s="71"/>
      <c r="AI328" s="175"/>
      <c r="AJ328" s="175"/>
      <c r="AK328" s="175"/>
      <c r="AL328" s="175"/>
      <c r="AM328" s="175"/>
      <c r="AN328" s="175"/>
      <c r="AO328" s="175"/>
      <c r="AP328" s="175"/>
      <c r="AQ328" s="175"/>
      <c r="AR328" s="175"/>
      <c r="AS328" s="175"/>
      <c r="AT328" s="175"/>
      <c r="AU328" s="175"/>
      <c r="AV328" s="175"/>
      <c r="AW328" s="175"/>
      <c r="AX328" s="175"/>
      <c r="AY328" s="175"/>
      <c r="AZ328" s="175"/>
      <c r="BA328" s="175"/>
      <c r="BB328" s="175"/>
      <c r="BC328" s="175"/>
      <c r="BD328" s="175"/>
      <c r="BE328" s="175"/>
      <c r="BF328" s="175"/>
      <c r="BG328" s="175"/>
      <c r="BH328" s="175"/>
      <c r="BI328" s="175"/>
      <c r="BJ328" s="175"/>
      <c r="BK328" s="175"/>
      <c r="BL328" s="175"/>
      <c r="BM328" s="175"/>
      <c r="BN328" s="175"/>
      <c r="BO328" s="7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</row>
    <row r="329" spans="1:92" ht="10.5" customHeight="1">
      <c r="A329" s="71"/>
      <c r="B329" s="175"/>
      <c r="C329" s="175"/>
      <c r="D329" s="175"/>
      <c r="E329" s="175"/>
      <c r="F329" s="175"/>
      <c r="G329" s="175"/>
      <c r="H329" s="175"/>
      <c r="I329" s="175"/>
      <c r="J329" s="175"/>
      <c r="K329" s="175"/>
      <c r="L329" s="175"/>
      <c r="M329" s="175"/>
      <c r="N329" s="175"/>
      <c r="O329" s="175"/>
      <c r="P329" s="175"/>
      <c r="Q329" s="175"/>
      <c r="R329" s="175"/>
      <c r="S329" s="175"/>
      <c r="T329" s="175"/>
      <c r="U329" s="175"/>
      <c r="V329" s="175"/>
      <c r="W329" s="175"/>
      <c r="X329" s="175"/>
      <c r="Y329" s="175"/>
      <c r="Z329" s="175"/>
      <c r="AA329" s="175"/>
      <c r="AB329" s="175"/>
      <c r="AC329" s="175"/>
      <c r="AD329" s="175"/>
      <c r="AE329" s="175"/>
      <c r="AF329" s="175"/>
      <c r="AG329" s="175"/>
      <c r="AH329" s="71"/>
      <c r="AI329" s="175"/>
      <c r="AJ329" s="175"/>
      <c r="AK329" s="175"/>
      <c r="AL329" s="175"/>
      <c r="AM329" s="175"/>
      <c r="AN329" s="175"/>
      <c r="AO329" s="175"/>
      <c r="AP329" s="175"/>
      <c r="AQ329" s="175"/>
      <c r="AR329" s="175"/>
      <c r="AS329" s="175"/>
      <c r="AT329" s="175"/>
      <c r="AU329" s="175"/>
      <c r="AV329" s="175"/>
      <c r="AW329" s="175"/>
      <c r="AX329" s="175"/>
      <c r="AY329" s="175"/>
      <c r="AZ329" s="175"/>
      <c r="BA329" s="175"/>
      <c r="BB329" s="175"/>
      <c r="BC329" s="175"/>
      <c r="BD329" s="175"/>
      <c r="BE329" s="175"/>
      <c r="BF329" s="175"/>
      <c r="BG329" s="175"/>
      <c r="BH329" s="175"/>
      <c r="BI329" s="175"/>
      <c r="BJ329" s="175"/>
      <c r="BK329" s="175"/>
      <c r="BL329" s="175"/>
      <c r="BM329" s="175"/>
      <c r="BN329" s="175"/>
      <c r="BO329" s="7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</row>
    <row r="330" spans="1:92" ht="10.5" customHeight="1">
      <c r="A330" s="71"/>
      <c r="B330" s="175"/>
      <c r="C330" s="175"/>
      <c r="D330" s="175"/>
      <c r="E330" s="175"/>
      <c r="F330" s="175"/>
      <c r="G330" s="175"/>
      <c r="H330" s="175"/>
      <c r="I330" s="175"/>
      <c r="J330" s="175"/>
      <c r="K330" s="175"/>
      <c r="L330" s="175"/>
      <c r="M330" s="175"/>
      <c r="N330" s="175"/>
      <c r="O330" s="175"/>
      <c r="P330" s="175"/>
      <c r="Q330" s="175"/>
      <c r="R330" s="175"/>
      <c r="S330" s="175"/>
      <c r="T330" s="175"/>
      <c r="U330" s="175"/>
      <c r="V330" s="175"/>
      <c r="W330" s="175"/>
      <c r="X330" s="175"/>
      <c r="Y330" s="175"/>
      <c r="Z330" s="175"/>
      <c r="AA330" s="175"/>
      <c r="AB330" s="175"/>
      <c r="AC330" s="175"/>
      <c r="AD330" s="175"/>
      <c r="AE330" s="175"/>
      <c r="AF330" s="175"/>
      <c r="AG330" s="175"/>
      <c r="AH330" s="71"/>
      <c r="AI330" s="175"/>
      <c r="AJ330" s="175"/>
      <c r="AK330" s="175"/>
      <c r="AL330" s="175"/>
      <c r="AM330" s="175"/>
      <c r="AN330" s="175"/>
      <c r="AO330" s="175"/>
      <c r="AP330" s="175"/>
      <c r="AQ330" s="175"/>
      <c r="AR330" s="175"/>
      <c r="AS330" s="175"/>
      <c r="AT330" s="175"/>
      <c r="AU330" s="175"/>
      <c r="AV330" s="175"/>
      <c r="AW330" s="175"/>
      <c r="AX330" s="175"/>
      <c r="AY330" s="175"/>
      <c r="AZ330" s="175"/>
      <c r="BA330" s="175"/>
      <c r="BB330" s="175"/>
      <c r="BC330" s="175"/>
      <c r="BD330" s="175"/>
      <c r="BE330" s="175"/>
      <c r="BF330" s="175"/>
      <c r="BG330" s="175"/>
      <c r="BH330" s="175"/>
      <c r="BI330" s="175"/>
      <c r="BJ330" s="175"/>
      <c r="BK330" s="175"/>
      <c r="BL330" s="175"/>
      <c r="BM330" s="175"/>
      <c r="BN330" s="175"/>
      <c r="BO330" s="7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</row>
    <row r="331" spans="1:92" ht="10.5" customHeight="1">
      <c r="A331" s="71"/>
      <c r="B331" s="175"/>
      <c r="C331" s="175"/>
      <c r="D331" s="175"/>
      <c r="E331" s="175"/>
      <c r="F331" s="175"/>
      <c r="G331" s="175"/>
      <c r="H331" s="175"/>
      <c r="I331" s="175"/>
      <c r="J331" s="175"/>
      <c r="K331" s="175"/>
      <c r="L331" s="175"/>
      <c r="M331" s="175"/>
      <c r="N331" s="175"/>
      <c r="O331" s="175"/>
      <c r="P331" s="175"/>
      <c r="Q331" s="175"/>
      <c r="R331" s="175"/>
      <c r="S331" s="175"/>
      <c r="T331" s="175"/>
      <c r="U331" s="175"/>
      <c r="V331" s="175"/>
      <c r="W331" s="175"/>
      <c r="X331" s="175"/>
      <c r="Y331" s="175"/>
      <c r="Z331" s="175"/>
      <c r="AA331" s="175"/>
      <c r="AB331" s="175"/>
      <c r="AC331" s="175"/>
      <c r="AD331" s="175"/>
      <c r="AE331" s="175"/>
      <c r="AF331" s="175"/>
      <c r="AG331" s="175"/>
      <c r="AH331" s="71"/>
      <c r="AI331" s="175"/>
      <c r="AJ331" s="175"/>
      <c r="AK331" s="175"/>
      <c r="AL331" s="175"/>
      <c r="AM331" s="175"/>
      <c r="AN331" s="175"/>
      <c r="AO331" s="175"/>
      <c r="AP331" s="175"/>
      <c r="AQ331" s="175"/>
      <c r="AR331" s="175"/>
      <c r="AS331" s="175"/>
      <c r="AT331" s="175"/>
      <c r="AU331" s="175"/>
      <c r="AV331" s="175"/>
      <c r="AW331" s="175"/>
      <c r="AX331" s="175"/>
      <c r="AY331" s="175"/>
      <c r="AZ331" s="175"/>
      <c r="BA331" s="175"/>
      <c r="BB331" s="175"/>
      <c r="BC331" s="175"/>
      <c r="BD331" s="175"/>
      <c r="BE331" s="175"/>
      <c r="BF331" s="175"/>
      <c r="BG331" s="175"/>
      <c r="BH331" s="175"/>
      <c r="BI331" s="175"/>
      <c r="BJ331" s="175"/>
      <c r="BK331" s="175"/>
      <c r="BL331" s="175"/>
      <c r="BM331" s="175"/>
      <c r="BN331" s="175"/>
      <c r="BO331" s="7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</row>
    <row r="332" spans="1:92" ht="10.5" customHeight="1">
      <c r="A332" s="71"/>
      <c r="B332" s="175"/>
      <c r="C332" s="175"/>
      <c r="D332" s="175"/>
      <c r="E332" s="175"/>
      <c r="F332" s="175"/>
      <c r="G332" s="175"/>
      <c r="H332" s="175"/>
      <c r="I332" s="175"/>
      <c r="J332" s="175"/>
      <c r="K332" s="175"/>
      <c r="L332" s="175"/>
      <c r="M332" s="175"/>
      <c r="N332" s="175"/>
      <c r="O332" s="175"/>
      <c r="P332" s="175"/>
      <c r="Q332" s="175"/>
      <c r="R332" s="175"/>
      <c r="S332" s="175"/>
      <c r="T332" s="175"/>
      <c r="U332" s="175"/>
      <c r="V332" s="175"/>
      <c r="W332" s="175"/>
      <c r="X332" s="175"/>
      <c r="Y332" s="175"/>
      <c r="Z332" s="175"/>
      <c r="AA332" s="175"/>
      <c r="AB332" s="175"/>
      <c r="AC332" s="175"/>
      <c r="AD332" s="175"/>
      <c r="AE332" s="175"/>
      <c r="AF332" s="175"/>
      <c r="AG332" s="175"/>
      <c r="AH332" s="71"/>
      <c r="AI332" s="175"/>
      <c r="AJ332" s="175"/>
      <c r="AK332" s="175"/>
      <c r="AL332" s="175"/>
      <c r="AM332" s="175"/>
      <c r="AN332" s="175"/>
      <c r="AO332" s="175"/>
      <c r="AP332" s="175"/>
      <c r="AQ332" s="175"/>
      <c r="AR332" s="175"/>
      <c r="AS332" s="175"/>
      <c r="AT332" s="175"/>
      <c r="AU332" s="175"/>
      <c r="AV332" s="175"/>
      <c r="AW332" s="175"/>
      <c r="AX332" s="175"/>
      <c r="AY332" s="175"/>
      <c r="AZ332" s="175"/>
      <c r="BA332" s="175"/>
      <c r="BB332" s="175"/>
      <c r="BC332" s="175"/>
      <c r="BD332" s="175"/>
      <c r="BE332" s="175"/>
      <c r="BF332" s="175"/>
      <c r="BG332" s="175"/>
      <c r="BH332" s="175"/>
      <c r="BI332" s="175"/>
      <c r="BJ332" s="175"/>
      <c r="BK332" s="175"/>
      <c r="BL332" s="175"/>
      <c r="BM332" s="175"/>
      <c r="BN332" s="175"/>
      <c r="BO332" s="7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</row>
    <row r="333" spans="1:92" ht="10.5" customHeight="1">
      <c r="A333" s="71"/>
      <c r="B333" s="175"/>
      <c r="C333" s="175"/>
      <c r="D333" s="175"/>
      <c r="E333" s="175"/>
      <c r="F333" s="175"/>
      <c r="G333" s="175"/>
      <c r="H333" s="175"/>
      <c r="I333" s="175"/>
      <c r="J333" s="175"/>
      <c r="K333" s="175"/>
      <c r="L333" s="175"/>
      <c r="M333" s="175"/>
      <c r="N333" s="175"/>
      <c r="O333" s="175"/>
      <c r="P333" s="175"/>
      <c r="Q333" s="175"/>
      <c r="R333" s="175"/>
      <c r="S333" s="175"/>
      <c r="T333" s="175"/>
      <c r="U333" s="175"/>
      <c r="V333" s="175"/>
      <c r="W333" s="175"/>
      <c r="X333" s="175"/>
      <c r="Y333" s="175"/>
      <c r="Z333" s="175"/>
      <c r="AA333" s="175"/>
      <c r="AB333" s="175"/>
      <c r="AC333" s="175"/>
      <c r="AD333" s="175"/>
      <c r="AE333" s="175"/>
      <c r="AF333" s="175"/>
      <c r="AG333" s="175"/>
      <c r="AH333" s="71"/>
      <c r="AI333" s="175"/>
      <c r="AJ333" s="175"/>
      <c r="AK333" s="175"/>
      <c r="AL333" s="175"/>
      <c r="AM333" s="175"/>
      <c r="AN333" s="175"/>
      <c r="AO333" s="175"/>
      <c r="AP333" s="175"/>
      <c r="AQ333" s="175"/>
      <c r="AR333" s="175"/>
      <c r="AS333" s="175"/>
      <c r="AT333" s="175"/>
      <c r="AU333" s="175"/>
      <c r="AV333" s="175"/>
      <c r="AW333" s="175"/>
      <c r="AX333" s="175"/>
      <c r="AY333" s="175"/>
      <c r="AZ333" s="175"/>
      <c r="BA333" s="175"/>
      <c r="BB333" s="175"/>
      <c r="BC333" s="175"/>
      <c r="BD333" s="175"/>
      <c r="BE333" s="175"/>
      <c r="BF333" s="175"/>
      <c r="BG333" s="175"/>
      <c r="BH333" s="175"/>
      <c r="BI333" s="175"/>
      <c r="BJ333" s="175"/>
      <c r="BK333" s="175"/>
      <c r="BL333" s="175"/>
      <c r="BM333" s="175"/>
      <c r="BN333" s="175"/>
      <c r="BO333" s="7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</row>
    <row r="334" spans="1:92" ht="10.5" customHeight="1">
      <c r="A334" s="71"/>
      <c r="B334" s="175"/>
      <c r="C334" s="175"/>
      <c r="D334" s="175"/>
      <c r="E334" s="175"/>
      <c r="F334" s="175"/>
      <c r="G334" s="175"/>
      <c r="H334" s="175"/>
      <c r="I334" s="175"/>
      <c r="J334" s="175"/>
      <c r="K334" s="175"/>
      <c r="L334" s="175"/>
      <c r="M334" s="175"/>
      <c r="N334" s="175"/>
      <c r="O334" s="175"/>
      <c r="P334" s="175"/>
      <c r="Q334" s="175"/>
      <c r="R334" s="175"/>
      <c r="S334" s="175"/>
      <c r="T334" s="175"/>
      <c r="U334" s="175"/>
      <c r="V334" s="175"/>
      <c r="W334" s="175"/>
      <c r="X334" s="175"/>
      <c r="Y334" s="175"/>
      <c r="Z334" s="175"/>
      <c r="AA334" s="175"/>
      <c r="AB334" s="175"/>
      <c r="AC334" s="175"/>
      <c r="AD334" s="175"/>
      <c r="AE334" s="175"/>
      <c r="AF334" s="175"/>
      <c r="AG334" s="175"/>
      <c r="AH334" s="71"/>
      <c r="AI334" s="175"/>
      <c r="AJ334" s="175"/>
      <c r="AK334" s="175"/>
      <c r="AL334" s="175"/>
      <c r="AM334" s="175"/>
      <c r="AN334" s="175"/>
      <c r="AO334" s="175"/>
      <c r="AP334" s="175"/>
      <c r="AQ334" s="175"/>
      <c r="AR334" s="175"/>
      <c r="AS334" s="175"/>
      <c r="AT334" s="175"/>
      <c r="AU334" s="175"/>
      <c r="AV334" s="175"/>
      <c r="AW334" s="175"/>
      <c r="AX334" s="175"/>
      <c r="AY334" s="175"/>
      <c r="AZ334" s="175"/>
      <c r="BA334" s="175"/>
      <c r="BB334" s="175"/>
      <c r="BC334" s="175"/>
      <c r="BD334" s="175"/>
      <c r="BE334" s="175"/>
      <c r="BF334" s="175"/>
      <c r="BG334" s="175"/>
      <c r="BH334" s="175"/>
      <c r="BI334" s="175"/>
      <c r="BJ334" s="175"/>
      <c r="BK334" s="175"/>
      <c r="BL334" s="175"/>
      <c r="BM334" s="175"/>
      <c r="BN334" s="175"/>
      <c r="BO334" s="7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</row>
    <row r="335" spans="1:92" ht="10.5" customHeight="1">
      <c r="A335" s="71"/>
      <c r="B335" s="175"/>
      <c r="C335" s="175"/>
      <c r="D335" s="175"/>
      <c r="E335" s="175"/>
      <c r="F335" s="175"/>
      <c r="G335" s="175"/>
      <c r="H335" s="175"/>
      <c r="I335" s="175"/>
      <c r="J335" s="175"/>
      <c r="K335" s="175"/>
      <c r="L335" s="175"/>
      <c r="M335" s="175"/>
      <c r="N335" s="175"/>
      <c r="O335" s="175"/>
      <c r="P335" s="175"/>
      <c r="Q335" s="175"/>
      <c r="R335" s="175"/>
      <c r="S335" s="175"/>
      <c r="T335" s="175"/>
      <c r="U335" s="175"/>
      <c r="V335" s="175"/>
      <c r="W335" s="175"/>
      <c r="X335" s="175"/>
      <c r="Y335" s="175"/>
      <c r="Z335" s="175"/>
      <c r="AA335" s="175"/>
      <c r="AB335" s="175"/>
      <c r="AC335" s="175"/>
      <c r="AD335" s="175"/>
      <c r="AE335" s="175"/>
      <c r="AF335" s="175"/>
      <c r="AG335" s="175"/>
      <c r="AH335" s="71"/>
      <c r="AI335" s="175"/>
      <c r="AJ335" s="175"/>
      <c r="AK335" s="175"/>
      <c r="AL335" s="175"/>
      <c r="AM335" s="175"/>
      <c r="AN335" s="175"/>
      <c r="AO335" s="175"/>
      <c r="AP335" s="175"/>
      <c r="AQ335" s="175"/>
      <c r="AR335" s="175"/>
      <c r="AS335" s="175"/>
      <c r="AT335" s="175"/>
      <c r="AU335" s="175"/>
      <c r="AV335" s="175"/>
      <c r="AW335" s="175"/>
      <c r="AX335" s="175"/>
      <c r="AY335" s="175"/>
      <c r="AZ335" s="175"/>
      <c r="BA335" s="175"/>
      <c r="BB335" s="175"/>
      <c r="BC335" s="175"/>
      <c r="BD335" s="175"/>
      <c r="BE335" s="175"/>
      <c r="BF335" s="175"/>
      <c r="BG335" s="175"/>
      <c r="BH335" s="175"/>
      <c r="BI335" s="175"/>
      <c r="BJ335" s="175"/>
      <c r="BK335" s="175"/>
      <c r="BL335" s="175"/>
      <c r="BM335" s="175"/>
      <c r="BN335" s="175"/>
      <c r="BO335" s="7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</row>
    <row r="336" spans="1:92" ht="10.5" customHeight="1">
      <c r="A336" s="71"/>
      <c r="B336" s="175"/>
      <c r="C336" s="175"/>
      <c r="D336" s="175"/>
      <c r="E336" s="175"/>
      <c r="F336" s="175"/>
      <c r="G336" s="175"/>
      <c r="H336" s="175"/>
      <c r="I336" s="175"/>
      <c r="J336" s="175"/>
      <c r="K336" s="175"/>
      <c r="L336" s="175"/>
      <c r="M336" s="175"/>
      <c r="N336" s="175"/>
      <c r="O336" s="175"/>
      <c r="P336" s="175"/>
      <c r="Q336" s="175"/>
      <c r="R336" s="175"/>
      <c r="S336" s="175"/>
      <c r="T336" s="175"/>
      <c r="U336" s="175"/>
      <c r="V336" s="175"/>
      <c r="W336" s="175"/>
      <c r="X336" s="175"/>
      <c r="Y336" s="175"/>
      <c r="Z336" s="175"/>
      <c r="AA336" s="175"/>
      <c r="AB336" s="175"/>
      <c r="AC336" s="175"/>
      <c r="AD336" s="175"/>
      <c r="AE336" s="175"/>
      <c r="AF336" s="175"/>
      <c r="AG336" s="175"/>
      <c r="AH336" s="71"/>
      <c r="AI336" s="175"/>
      <c r="AJ336" s="175"/>
      <c r="AK336" s="175"/>
      <c r="AL336" s="175"/>
      <c r="AM336" s="175"/>
      <c r="AN336" s="175"/>
      <c r="AO336" s="175"/>
      <c r="AP336" s="175"/>
      <c r="AQ336" s="175"/>
      <c r="AR336" s="175"/>
      <c r="AS336" s="175"/>
      <c r="AT336" s="175"/>
      <c r="AU336" s="175"/>
      <c r="AV336" s="175"/>
      <c r="AW336" s="175"/>
      <c r="AX336" s="175"/>
      <c r="AY336" s="175"/>
      <c r="AZ336" s="175"/>
      <c r="BA336" s="175"/>
      <c r="BB336" s="175"/>
      <c r="BC336" s="175"/>
      <c r="BD336" s="175"/>
      <c r="BE336" s="175"/>
      <c r="BF336" s="175"/>
      <c r="BG336" s="175"/>
      <c r="BH336" s="175"/>
      <c r="BI336" s="175"/>
      <c r="BJ336" s="175"/>
      <c r="BK336" s="175"/>
      <c r="BL336" s="175"/>
      <c r="BM336" s="175"/>
      <c r="BN336" s="175"/>
      <c r="BO336" s="7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</row>
    <row r="337" spans="1:92" ht="10.5" customHeight="1">
      <c r="A337" s="71"/>
      <c r="B337" s="175"/>
      <c r="C337" s="175"/>
      <c r="D337" s="175"/>
      <c r="E337" s="175"/>
      <c r="F337" s="175"/>
      <c r="G337" s="175"/>
      <c r="H337" s="175"/>
      <c r="I337" s="175"/>
      <c r="J337" s="175"/>
      <c r="K337" s="175"/>
      <c r="L337" s="175"/>
      <c r="M337" s="175"/>
      <c r="N337" s="175"/>
      <c r="O337" s="175"/>
      <c r="P337" s="175"/>
      <c r="Q337" s="175"/>
      <c r="R337" s="175"/>
      <c r="S337" s="175"/>
      <c r="T337" s="175"/>
      <c r="U337" s="175"/>
      <c r="V337" s="175"/>
      <c r="W337" s="175"/>
      <c r="X337" s="175"/>
      <c r="Y337" s="175"/>
      <c r="Z337" s="175"/>
      <c r="AA337" s="175"/>
      <c r="AB337" s="175"/>
      <c r="AC337" s="175"/>
      <c r="AD337" s="175"/>
      <c r="AE337" s="175"/>
      <c r="AF337" s="175"/>
      <c r="AG337" s="175"/>
      <c r="AH337" s="71"/>
      <c r="AI337" s="175"/>
      <c r="AJ337" s="175"/>
      <c r="AK337" s="175"/>
      <c r="AL337" s="175"/>
      <c r="AM337" s="175"/>
      <c r="AN337" s="175"/>
      <c r="AO337" s="175"/>
      <c r="AP337" s="175"/>
      <c r="AQ337" s="175"/>
      <c r="AR337" s="175"/>
      <c r="AS337" s="175"/>
      <c r="AT337" s="175"/>
      <c r="AU337" s="175"/>
      <c r="AV337" s="175"/>
      <c r="AW337" s="175"/>
      <c r="AX337" s="175"/>
      <c r="AY337" s="175"/>
      <c r="AZ337" s="175"/>
      <c r="BA337" s="175"/>
      <c r="BB337" s="175"/>
      <c r="BC337" s="175"/>
      <c r="BD337" s="175"/>
      <c r="BE337" s="175"/>
      <c r="BF337" s="175"/>
      <c r="BG337" s="175"/>
      <c r="BH337" s="175"/>
      <c r="BI337" s="175"/>
      <c r="BJ337" s="175"/>
      <c r="BK337" s="175"/>
      <c r="BL337" s="175"/>
      <c r="BM337" s="175"/>
      <c r="BN337" s="175"/>
      <c r="BO337" s="7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</row>
    <row r="338" spans="1:92" ht="10.5" customHeight="1">
      <c r="A338" s="71"/>
      <c r="B338" s="175"/>
      <c r="C338" s="175"/>
      <c r="D338" s="175"/>
      <c r="E338" s="175"/>
      <c r="F338" s="175"/>
      <c r="G338" s="175"/>
      <c r="H338" s="175"/>
      <c r="I338" s="175"/>
      <c r="J338" s="175"/>
      <c r="K338" s="175"/>
      <c r="L338" s="175"/>
      <c r="M338" s="175"/>
      <c r="N338" s="175"/>
      <c r="O338" s="175"/>
      <c r="P338" s="175"/>
      <c r="Q338" s="175"/>
      <c r="R338" s="175"/>
      <c r="S338" s="175"/>
      <c r="T338" s="175"/>
      <c r="U338" s="175"/>
      <c r="V338" s="175"/>
      <c r="W338" s="175"/>
      <c r="X338" s="175"/>
      <c r="Y338" s="175"/>
      <c r="Z338" s="175"/>
      <c r="AA338" s="175"/>
      <c r="AB338" s="175"/>
      <c r="AC338" s="175"/>
      <c r="AD338" s="175"/>
      <c r="AE338" s="175"/>
      <c r="AF338" s="175"/>
      <c r="AG338" s="175"/>
      <c r="AH338" s="71"/>
      <c r="AI338" s="175"/>
      <c r="AJ338" s="175"/>
      <c r="AK338" s="175"/>
      <c r="AL338" s="175"/>
      <c r="AM338" s="175"/>
      <c r="AN338" s="175"/>
      <c r="AO338" s="175"/>
      <c r="AP338" s="175"/>
      <c r="AQ338" s="175"/>
      <c r="AR338" s="175"/>
      <c r="AS338" s="175"/>
      <c r="AT338" s="175"/>
      <c r="AU338" s="175"/>
      <c r="AV338" s="175"/>
      <c r="AW338" s="175"/>
      <c r="AX338" s="175"/>
      <c r="AY338" s="175"/>
      <c r="AZ338" s="175"/>
      <c r="BA338" s="175"/>
      <c r="BB338" s="175"/>
      <c r="BC338" s="175"/>
      <c r="BD338" s="175"/>
      <c r="BE338" s="175"/>
      <c r="BF338" s="175"/>
      <c r="BG338" s="175"/>
      <c r="BH338" s="175"/>
      <c r="BI338" s="175"/>
      <c r="BJ338" s="175"/>
      <c r="BK338" s="175"/>
      <c r="BL338" s="175"/>
      <c r="BM338" s="175"/>
      <c r="BN338" s="175"/>
      <c r="BO338" s="7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</row>
    <row r="339" spans="1:92" ht="7.5" customHeight="1">
      <c r="A339" s="71"/>
      <c r="B339" s="71"/>
      <c r="C339" s="71"/>
      <c r="D339" s="71"/>
      <c r="E339" s="71"/>
      <c r="F339" s="71"/>
      <c r="G339" s="71"/>
      <c r="H339" s="71"/>
      <c r="I339" s="71"/>
      <c r="J339" s="71"/>
      <c r="K339" s="71"/>
      <c r="L339" s="71"/>
      <c r="M339" s="71"/>
      <c r="N339" s="71"/>
      <c r="O339" s="71"/>
      <c r="P339" s="71"/>
      <c r="Q339" s="71"/>
      <c r="R339" s="71"/>
      <c r="S339" s="71"/>
      <c r="T339" s="71"/>
      <c r="U339" s="71"/>
      <c r="V339" s="71"/>
      <c r="W339" s="71"/>
      <c r="X339" s="71"/>
      <c r="Y339" s="71"/>
      <c r="Z339" s="71"/>
      <c r="AA339" s="71"/>
      <c r="AB339" s="71"/>
      <c r="AC339" s="71"/>
      <c r="AD339" s="71"/>
      <c r="AE339" s="71"/>
      <c r="AF339" s="71"/>
      <c r="AG339" s="71"/>
      <c r="AH339" s="71"/>
      <c r="AI339" s="71"/>
      <c r="AJ339" s="71"/>
      <c r="AK339" s="71"/>
      <c r="AL339" s="71"/>
      <c r="AM339" s="71"/>
      <c r="AN339" s="71"/>
      <c r="AO339" s="71"/>
      <c r="AP339" s="71"/>
      <c r="AQ339" s="71"/>
      <c r="AR339" s="71"/>
      <c r="AS339" s="71"/>
      <c r="AT339" s="71"/>
      <c r="AU339" s="71"/>
      <c r="AV339" s="71"/>
      <c r="AW339" s="71"/>
      <c r="AX339" s="71"/>
      <c r="AY339" s="71"/>
      <c r="AZ339" s="71"/>
      <c r="BA339" s="71"/>
      <c r="BB339" s="71"/>
      <c r="BC339" s="71"/>
      <c r="BD339" s="71"/>
      <c r="BE339" s="71"/>
      <c r="BF339" s="71"/>
      <c r="BG339" s="71"/>
      <c r="BH339" s="71"/>
      <c r="BI339" s="71"/>
      <c r="BJ339" s="71"/>
      <c r="BK339" s="71"/>
      <c r="BL339" s="71"/>
      <c r="BM339" s="71"/>
      <c r="BN339" s="71"/>
      <c r="BO339" s="7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</row>
    <row r="340" spans="1:92" ht="9.75" customHeight="1">
      <c r="A340" s="71"/>
      <c r="B340" s="214" t="s">
        <v>210</v>
      </c>
      <c r="C340" s="175"/>
      <c r="D340" s="175"/>
      <c r="E340" s="175"/>
      <c r="F340" s="175"/>
      <c r="G340" s="175"/>
      <c r="H340" s="175"/>
      <c r="I340" s="175"/>
      <c r="J340" s="175"/>
      <c r="K340" s="175"/>
      <c r="L340" s="175"/>
      <c r="M340" s="175"/>
      <c r="N340" s="175"/>
      <c r="O340" s="175"/>
      <c r="P340" s="175"/>
      <c r="Q340" s="175"/>
      <c r="R340" s="175"/>
      <c r="S340" s="175"/>
      <c r="T340" s="175"/>
      <c r="U340" s="175"/>
      <c r="V340" s="175"/>
      <c r="W340" s="175"/>
      <c r="X340" s="175"/>
      <c r="Y340" s="175"/>
      <c r="Z340" s="175"/>
      <c r="AA340" s="175"/>
      <c r="AB340" s="175"/>
      <c r="AC340" s="175"/>
      <c r="AD340" s="175"/>
      <c r="AE340" s="175"/>
      <c r="AF340" s="175"/>
      <c r="AG340" s="175"/>
      <c r="AH340" s="71"/>
      <c r="AI340" s="214" t="s">
        <v>211</v>
      </c>
      <c r="AJ340" s="175"/>
      <c r="AK340" s="175"/>
      <c r="AL340" s="175"/>
      <c r="AM340" s="175"/>
      <c r="AN340" s="175"/>
      <c r="AO340" s="175"/>
      <c r="AP340" s="175"/>
      <c r="AQ340" s="175"/>
      <c r="AR340" s="175"/>
      <c r="AS340" s="175"/>
      <c r="AT340" s="175"/>
      <c r="AU340" s="175"/>
      <c r="AV340" s="175"/>
      <c r="AW340" s="175"/>
      <c r="AX340" s="175"/>
      <c r="AY340" s="175"/>
      <c r="AZ340" s="175"/>
      <c r="BA340" s="175"/>
      <c r="BB340" s="175"/>
      <c r="BC340" s="175"/>
      <c r="BD340" s="175"/>
      <c r="BE340" s="175"/>
      <c r="BF340" s="175"/>
      <c r="BG340" s="175"/>
      <c r="BH340" s="175"/>
      <c r="BI340" s="175"/>
      <c r="BJ340" s="175"/>
      <c r="BK340" s="175"/>
      <c r="BL340" s="175"/>
      <c r="BM340" s="175"/>
      <c r="BN340" s="175"/>
      <c r="BO340" s="7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</row>
    <row r="341" spans="1:92" ht="9.75" customHeight="1">
      <c r="A341" s="71"/>
      <c r="B341" s="175"/>
      <c r="C341" s="175"/>
      <c r="D341" s="175"/>
      <c r="E341" s="175"/>
      <c r="F341" s="175"/>
      <c r="G341" s="175"/>
      <c r="H341" s="175"/>
      <c r="I341" s="175"/>
      <c r="J341" s="175"/>
      <c r="K341" s="175"/>
      <c r="L341" s="175"/>
      <c r="M341" s="175"/>
      <c r="N341" s="175"/>
      <c r="O341" s="175"/>
      <c r="P341" s="175"/>
      <c r="Q341" s="175"/>
      <c r="R341" s="175"/>
      <c r="S341" s="175"/>
      <c r="T341" s="175"/>
      <c r="U341" s="175"/>
      <c r="V341" s="175"/>
      <c r="W341" s="175"/>
      <c r="X341" s="175"/>
      <c r="Y341" s="175"/>
      <c r="Z341" s="175"/>
      <c r="AA341" s="175"/>
      <c r="AB341" s="175"/>
      <c r="AC341" s="175"/>
      <c r="AD341" s="175"/>
      <c r="AE341" s="175"/>
      <c r="AF341" s="175"/>
      <c r="AG341" s="175"/>
      <c r="AH341" s="71"/>
      <c r="AI341" s="175"/>
      <c r="AJ341" s="175"/>
      <c r="AK341" s="175"/>
      <c r="AL341" s="175"/>
      <c r="AM341" s="175"/>
      <c r="AN341" s="175"/>
      <c r="AO341" s="175"/>
      <c r="AP341" s="175"/>
      <c r="AQ341" s="175"/>
      <c r="AR341" s="175"/>
      <c r="AS341" s="175"/>
      <c r="AT341" s="175"/>
      <c r="AU341" s="175"/>
      <c r="AV341" s="175"/>
      <c r="AW341" s="175"/>
      <c r="AX341" s="175"/>
      <c r="AY341" s="175"/>
      <c r="AZ341" s="175"/>
      <c r="BA341" s="175"/>
      <c r="BB341" s="175"/>
      <c r="BC341" s="175"/>
      <c r="BD341" s="175"/>
      <c r="BE341" s="175"/>
      <c r="BF341" s="175"/>
      <c r="BG341" s="175"/>
      <c r="BH341" s="175"/>
      <c r="BI341" s="175"/>
      <c r="BJ341" s="175"/>
      <c r="BK341" s="175"/>
      <c r="BL341" s="175"/>
      <c r="BM341" s="175"/>
      <c r="BN341" s="175"/>
      <c r="BO341" s="7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</row>
    <row r="342" spans="1:92" ht="9.75" customHeight="1">
      <c r="A342" s="71"/>
      <c r="B342" s="175"/>
      <c r="C342" s="175"/>
      <c r="D342" s="175"/>
      <c r="E342" s="175"/>
      <c r="F342" s="175"/>
      <c r="G342" s="175"/>
      <c r="H342" s="175"/>
      <c r="I342" s="175"/>
      <c r="J342" s="175"/>
      <c r="K342" s="175"/>
      <c r="L342" s="175"/>
      <c r="M342" s="175"/>
      <c r="N342" s="175"/>
      <c r="O342" s="175"/>
      <c r="P342" s="175"/>
      <c r="Q342" s="175"/>
      <c r="R342" s="175"/>
      <c r="S342" s="175"/>
      <c r="T342" s="175"/>
      <c r="U342" s="175"/>
      <c r="V342" s="175"/>
      <c r="W342" s="175"/>
      <c r="X342" s="175"/>
      <c r="Y342" s="175"/>
      <c r="Z342" s="175"/>
      <c r="AA342" s="175"/>
      <c r="AB342" s="175"/>
      <c r="AC342" s="175"/>
      <c r="AD342" s="175"/>
      <c r="AE342" s="175"/>
      <c r="AF342" s="175"/>
      <c r="AG342" s="175"/>
      <c r="AH342" s="71"/>
      <c r="AI342" s="175"/>
      <c r="AJ342" s="175"/>
      <c r="AK342" s="175"/>
      <c r="AL342" s="175"/>
      <c r="AM342" s="175"/>
      <c r="AN342" s="175"/>
      <c r="AO342" s="175"/>
      <c r="AP342" s="175"/>
      <c r="AQ342" s="175"/>
      <c r="AR342" s="175"/>
      <c r="AS342" s="175"/>
      <c r="AT342" s="175"/>
      <c r="AU342" s="175"/>
      <c r="AV342" s="175"/>
      <c r="AW342" s="175"/>
      <c r="AX342" s="175"/>
      <c r="AY342" s="175"/>
      <c r="AZ342" s="175"/>
      <c r="BA342" s="175"/>
      <c r="BB342" s="175"/>
      <c r="BC342" s="175"/>
      <c r="BD342" s="175"/>
      <c r="BE342" s="175"/>
      <c r="BF342" s="175"/>
      <c r="BG342" s="175"/>
      <c r="BH342" s="175"/>
      <c r="BI342" s="175"/>
      <c r="BJ342" s="175"/>
      <c r="BK342" s="175"/>
      <c r="BL342" s="175"/>
      <c r="BM342" s="175"/>
      <c r="BN342" s="175"/>
      <c r="BO342" s="7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</row>
    <row r="343" spans="1:92" ht="7.5" customHeight="1">
      <c r="A343" s="71"/>
      <c r="B343" s="71"/>
      <c r="C343" s="71"/>
      <c r="D343" s="71"/>
      <c r="E343" s="71"/>
      <c r="F343" s="71"/>
      <c r="G343" s="71"/>
      <c r="H343" s="71"/>
      <c r="I343" s="71"/>
      <c r="J343" s="71"/>
      <c r="K343" s="71"/>
      <c r="L343" s="71"/>
      <c r="M343" s="71"/>
      <c r="N343" s="71"/>
      <c r="O343" s="71"/>
      <c r="P343" s="71"/>
      <c r="Q343" s="71"/>
      <c r="R343" s="71"/>
      <c r="S343" s="71"/>
      <c r="T343" s="71"/>
      <c r="U343" s="71"/>
      <c r="V343" s="71"/>
      <c r="W343" s="71"/>
      <c r="X343" s="71"/>
      <c r="Y343" s="71"/>
      <c r="Z343" s="71"/>
      <c r="AA343" s="71"/>
      <c r="AB343" s="71"/>
      <c r="AC343" s="71"/>
      <c r="AD343" s="71"/>
      <c r="AE343" s="71"/>
      <c r="AF343" s="71"/>
      <c r="AG343" s="71"/>
      <c r="AH343" s="71"/>
      <c r="AI343" s="71"/>
      <c r="AJ343" s="71"/>
      <c r="AK343" s="71"/>
      <c r="AL343" s="71"/>
      <c r="AM343" s="71"/>
      <c r="AN343" s="71"/>
      <c r="AO343" s="71"/>
      <c r="AP343" s="71"/>
      <c r="AQ343" s="71"/>
      <c r="AR343" s="71"/>
      <c r="AS343" s="71"/>
      <c r="AT343" s="71"/>
      <c r="AU343" s="71"/>
      <c r="AV343" s="71"/>
      <c r="AW343" s="71"/>
      <c r="AX343" s="71"/>
      <c r="AY343" s="71"/>
      <c r="AZ343" s="71"/>
      <c r="BA343" s="71"/>
      <c r="BB343" s="71"/>
      <c r="BC343" s="71"/>
      <c r="BD343" s="71"/>
      <c r="BE343" s="71"/>
      <c r="BF343" s="71"/>
      <c r="BG343" s="71"/>
      <c r="BH343" s="71"/>
      <c r="BI343" s="71"/>
      <c r="BJ343" s="71"/>
      <c r="BK343" s="71"/>
      <c r="BL343" s="71"/>
      <c r="BM343" s="71"/>
      <c r="BN343" s="71"/>
      <c r="BO343" s="7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</row>
    <row r="344" spans="1:92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</row>
    <row r="345" spans="1:92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</row>
    <row r="346" spans="1:92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</row>
    <row r="347" spans="1:92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</row>
    <row r="348" spans="1:92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</row>
    <row r="349" spans="1:92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</row>
    <row r="350" spans="1:92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</row>
    <row r="351" spans="1:92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</row>
    <row r="352" spans="1:92" ht="9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</row>
    <row r="353" spans="1:92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</row>
    <row r="354" spans="1:92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</row>
    <row r="355" spans="1:92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</row>
    <row r="356" spans="1:92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</row>
    <row r="357" spans="1:92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</row>
    <row r="358" spans="1:92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</row>
    <row r="359" spans="1:92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</row>
    <row r="360" spans="1:92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</row>
    <row r="361" spans="1:92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</row>
    <row r="362" spans="1:92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</row>
    <row r="363" spans="1:92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</row>
    <row r="364" spans="1:92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</row>
    <row r="365" spans="1:92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</row>
    <row r="366" spans="1:92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</row>
    <row r="367" spans="1:92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</row>
    <row r="368" spans="1:92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</row>
    <row r="369" spans="1:92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</row>
    <row r="370" spans="1:92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</row>
    <row r="371" spans="1:92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</row>
    <row r="372" spans="1:92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</row>
    <row r="373" spans="1:92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</row>
    <row r="374" spans="1:92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</row>
    <row r="375" spans="1:92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</row>
    <row r="376" spans="1:92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</row>
    <row r="377" spans="1:92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</row>
    <row r="378" spans="1:92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</row>
    <row r="379" spans="1:92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</row>
    <row r="380" spans="1:92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</row>
    <row r="381" spans="1:92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</row>
    <row r="382" spans="1:92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</row>
    <row r="383" spans="1:92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</row>
    <row r="384" spans="1:92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</row>
    <row r="385" spans="1:92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</row>
    <row r="386" spans="1:92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</row>
    <row r="387" spans="1:92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</row>
    <row r="388" spans="1:92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</row>
    <row r="389" spans="1:92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</row>
    <row r="390" spans="1:92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</row>
    <row r="391" spans="1:92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</row>
    <row r="392" spans="1:92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</row>
    <row r="393" spans="1:92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</row>
    <row r="394" spans="1:92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</row>
    <row r="395" spans="1:92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</row>
    <row r="396" spans="1:92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</row>
    <row r="397" spans="1:92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</row>
    <row r="398" spans="1:92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</row>
    <row r="399" spans="1:92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</row>
    <row r="400" spans="1:92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</row>
    <row r="401" spans="1:92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</row>
    <row r="402" spans="1:92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</row>
  </sheetData>
  <mergeCells count="1333">
    <mergeCell ref="AQ91:AS91"/>
    <mergeCell ref="AT91:AV91"/>
    <mergeCell ref="AW91:AY91"/>
    <mergeCell ref="AZ91:BB91"/>
    <mergeCell ref="BC91:BE91"/>
    <mergeCell ref="AW89:AY89"/>
    <mergeCell ref="AZ89:BB89"/>
    <mergeCell ref="AB89:AD89"/>
    <mergeCell ref="AE89:AG89"/>
    <mergeCell ref="AH89:AJ89"/>
    <mergeCell ref="AK89:AM89"/>
    <mergeCell ref="BL24:BN24"/>
    <mergeCell ref="BL71:BN71"/>
    <mergeCell ref="BL89:BN89"/>
    <mergeCell ref="BK6:BV6"/>
    <mergeCell ref="BM8:BR8"/>
    <mergeCell ref="BS8:BV8"/>
    <mergeCell ref="BW14:CC14"/>
    <mergeCell ref="BM15:BR15"/>
    <mergeCell ref="BS15:BV15"/>
    <mergeCell ref="BW15:CC15"/>
    <mergeCell ref="AZ24:BB24"/>
    <mergeCell ref="BC24:BE24"/>
    <mergeCell ref="BF24:BH24"/>
    <mergeCell ref="BI24:BK24"/>
    <mergeCell ref="BC36:BE36"/>
    <mergeCell ref="BF36:BH36"/>
    <mergeCell ref="BI36:BK36"/>
    <mergeCell ref="BL36:BN36"/>
    <mergeCell ref="AZ38:BB38"/>
    <mergeCell ref="BC38:BE38"/>
    <mergeCell ref="BC69:BE69"/>
    <mergeCell ref="BF69:BH69"/>
    <mergeCell ref="BI69:BK69"/>
    <mergeCell ref="BL69:BN69"/>
    <mergeCell ref="AZ69:BB69"/>
    <mergeCell ref="B70:BN70"/>
    <mergeCell ref="Y69:AA69"/>
    <mergeCell ref="BF131:BH131"/>
    <mergeCell ref="BI131:BK131"/>
    <mergeCell ref="AW129:AY129"/>
    <mergeCell ref="AZ129:BB129"/>
    <mergeCell ref="Y127:AA127"/>
    <mergeCell ref="AB127:AD127"/>
    <mergeCell ref="AE127:AG127"/>
    <mergeCell ref="AH127:AJ127"/>
    <mergeCell ref="AK127:AM127"/>
    <mergeCell ref="AN127:AP127"/>
    <mergeCell ref="AQ127:AS127"/>
    <mergeCell ref="AT127:AV127"/>
    <mergeCell ref="AZ7:BC7"/>
    <mergeCell ref="AZ36:BB36"/>
    <mergeCell ref="BF71:BH71"/>
    <mergeCell ref="BI71:BK71"/>
    <mergeCell ref="AZ107:BB107"/>
    <mergeCell ref="BC89:BE89"/>
    <mergeCell ref="BF89:BH89"/>
    <mergeCell ref="BI89:BK89"/>
    <mergeCell ref="AZ111:BB111"/>
    <mergeCell ref="AQ97:AS97"/>
    <mergeCell ref="AT97:AV97"/>
    <mergeCell ref="AZ99:BB99"/>
    <mergeCell ref="BC99:BE99"/>
    <mergeCell ref="AE99:AG99"/>
    <mergeCell ref="AH99:AJ99"/>
    <mergeCell ref="AK99:AM99"/>
    <mergeCell ref="AB99:AD99"/>
    <mergeCell ref="AW97:AY97"/>
    <mergeCell ref="AZ97:BB97"/>
    <mergeCell ref="AB97:AD97"/>
    <mergeCell ref="P93:R93"/>
    <mergeCell ref="B90:BO90"/>
    <mergeCell ref="P91:R91"/>
    <mergeCell ref="S91:U91"/>
    <mergeCell ref="V91:X91"/>
    <mergeCell ref="AT93:AV93"/>
    <mergeCell ref="BL109:BN109"/>
    <mergeCell ref="B108:BO108"/>
    <mergeCell ref="B109:C109"/>
    <mergeCell ref="D109:O109"/>
    <mergeCell ref="P109:R109"/>
    <mergeCell ref="BC117:BE117"/>
    <mergeCell ref="BF117:BH117"/>
    <mergeCell ref="BI117:BK117"/>
    <mergeCell ref="BL117:BN117"/>
    <mergeCell ref="D111:O111"/>
    <mergeCell ref="P111:R111"/>
    <mergeCell ref="B110:BO110"/>
    <mergeCell ref="B111:C111"/>
    <mergeCell ref="P113:R113"/>
    <mergeCell ref="S113:U113"/>
    <mergeCell ref="V113:X113"/>
    <mergeCell ref="Y113:AA113"/>
    <mergeCell ref="AE97:AG97"/>
    <mergeCell ref="AH97:AJ97"/>
    <mergeCell ref="AK97:AM97"/>
    <mergeCell ref="AN97:AP97"/>
    <mergeCell ref="AB91:AD91"/>
    <mergeCell ref="AE91:AG91"/>
    <mergeCell ref="AH91:AJ91"/>
    <mergeCell ref="AK91:AM91"/>
    <mergeCell ref="AN91:AP91"/>
    <mergeCell ref="BI97:BK97"/>
    <mergeCell ref="BL97:BN97"/>
    <mergeCell ref="B97:C97"/>
    <mergeCell ref="D97:O97"/>
    <mergeCell ref="P97:R97"/>
    <mergeCell ref="S97:U97"/>
    <mergeCell ref="V97:X97"/>
    <mergeCell ref="Y97:AA97"/>
    <mergeCell ref="B98:BO98"/>
    <mergeCell ref="Y91:AA91"/>
    <mergeCell ref="BL91:BN91"/>
    <mergeCell ref="BC93:BE93"/>
    <mergeCell ref="BF93:BH93"/>
    <mergeCell ref="BI93:BK93"/>
    <mergeCell ref="BL93:BN93"/>
    <mergeCell ref="BI87:BK87"/>
    <mergeCell ref="BL87:BN87"/>
    <mergeCell ref="AB93:AD93"/>
    <mergeCell ref="AE93:AG93"/>
    <mergeCell ref="AH93:AJ93"/>
    <mergeCell ref="AK93:AM93"/>
    <mergeCell ref="AN93:AP93"/>
    <mergeCell ref="AQ93:AS93"/>
    <mergeCell ref="D91:O91"/>
    <mergeCell ref="B87:C87"/>
    <mergeCell ref="B89:C89"/>
    <mergeCell ref="D89:O89"/>
    <mergeCell ref="P89:R89"/>
    <mergeCell ref="S89:U89"/>
    <mergeCell ref="V89:X89"/>
    <mergeCell ref="Y89:AA89"/>
    <mergeCell ref="D93:O93"/>
    <mergeCell ref="AN99:AP99"/>
    <mergeCell ref="AQ99:AS99"/>
    <mergeCell ref="AB67:AD67"/>
    <mergeCell ref="AH67:AJ67"/>
    <mergeCell ref="AK67:AM67"/>
    <mergeCell ref="AN67:AP67"/>
    <mergeCell ref="AQ67:AS67"/>
    <mergeCell ref="AT99:AV99"/>
    <mergeCell ref="AW99:AY99"/>
    <mergeCell ref="BF99:BH99"/>
    <mergeCell ref="BI99:BK99"/>
    <mergeCell ref="BL99:BN99"/>
    <mergeCell ref="BI67:BK67"/>
    <mergeCell ref="BL67:BN67"/>
    <mergeCell ref="AT65:AV65"/>
    <mergeCell ref="AW65:AY65"/>
    <mergeCell ref="AZ65:BB65"/>
    <mergeCell ref="BC65:BE65"/>
    <mergeCell ref="BF65:BH65"/>
    <mergeCell ref="BC67:BE67"/>
    <mergeCell ref="BF67:BH67"/>
    <mergeCell ref="AT67:AV67"/>
    <mergeCell ref="AB65:AD65"/>
    <mergeCell ref="AE65:AG65"/>
    <mergeCell ref="AH65:AJ65"/>
    <mergeCell ref="AK65:AM65"/>
    <mergeCell ref="AN65:AP65"/>
    <mergeCell ref="AQ65:AS65"/>
    <mergeCell ref="B85:BO85"/>
    <mergeCell ref="B86:BO86"/>
    <mergeCell ref="BC97:BE97"/>
    <mergeCell ref="BF97:BH97"/>
    <mergeCell ref="P30:R30"/>
    <mergeCell ref="AB34:AD34"/>
    <mergeCell ref="AE34:AG34"/>
    <mergeCell ref="S38:U38"/>
    <mergeCell ref="V38:X38"/>
    <mergeCell ref="Y32:AA32"/>
    <mergeCell ref="S34:U34"/>
    <mergeCell ref="V34:X34"/>
    <mergeCell ref="S30:U30"/>
    <mergeCell ref="V30:X30"/>
    <mergeCell ref="Y30:AA30"/>
    <mergeCell ref="S36:U36"/>
    <mergeCell ref="AZ87:BB87"/>
    <mergeCell ref="BC87:BE87"/>
    <mergeCell ref="V93:X93"/>
    <mergeCell ref="AH87:AJ87"/>
    <mergeCell ref="AK87:AM87"/>
    <mergeCell ref="AN87:AP87"/>
    <mergeCell ref="AQ87:AS87"/>
    <mergeCell ref="AT87:AV87"/>
    <mergeCell ref="AW87:AY87"/>
    <mergeCell ref="AB69:AD69"/>
    <mergeCell ref="AE69:AG69"/>
    <mergeCell ref="AE67:AG67"/>
    <mergeCell ref="AE71:AG71"/>
    <mergeCell ref="AH71:AJ71"/>
    <mergeCell ref="AK71:AM71"/>
    <mergeCell ref="AN71:AP71"/>
    <mergeCell ref="AQ71:AS71"/>
    <mergeCell ref="P71:R71"/>
    <mergeCell ref="S71:U71"/>
    <mergeCell ref="Y65:AA65"/>
    <mergeCell ref="BC32:BE32"/>
    <mergeCell ref="BF32:BH32"/>
    <mergeCell ref="BI32:BK32"/>
    <mergeCell ref="S26:U26"/>
    <mergeCell ref="AE30:AG30"/>
    <mergeCell ref="AH30:AJ30"/>
    <mergeCell ref="B31:BO31"/>
    <mergeCell ref="AH34:AJ34"/>
    <mergeCell ref="AK34:AM34"/>
    <mergeCell ref="B33:BO33"/>
    <mergeCell ref="D34:O34"/>
    <mergeCell ref="D32:O32"/>
    <mergeCell ref="P32:R32"/>
    <mergeCell ref="S32:U32"/>
    <mergeCell ref="V32:X32"/>
    <mergeCell ref="Y34:AA34"/>
    <mergeCell ref="V28:X28"/>
    <mergeCell ref="AN28:AP28"/>
    <mergeCell ref="AQ28:AS28"/>
    <mergeCell ref="AT28:AV28"/>
    <mergeCell ref="AW28:AY28"/>
    <mergeCell ref="AN30:AP30"/>
    <mergeCell ref="AQ30:AS30"/>
    <mergeCell ref="AT30:AV30"/>
    <mergeCell ref="AW30:AY30"/>
    <mergeCell ref="AZ30:BB30"/>
    <mergeCell ref="BC30:BE30"/>
    <mergeCell ref="BF30:BH30"/>
    <mergeCell ref="BI30:BK30"/>
    <mergeCell ref="BL30:BN30"/>
    <mergeCell ref="B29:BO29"/>
    <mergeCell ref="D30:O30"/>
    <mergeCell ref="S93:U93"/>
    <mergeCell ref="AK111:AM111"/>
    <mergeCell ref="AN111:AP111"/>
    <mergeCell ref="AQ111:AS111"/>
    <mergeCell ref="AQ109:AS109"/>
    <mergeCell ref="AK109:AM109"/>
    <mergeCell ref="Y109:AA109"/>
    <mergeCell ref="AW67:AY67"/>
    <mergeCell ref="AZ67:BB67"/>
    <mergeCell ref="Y26:AA26"/>
    <mergeCell ref="AB26:AD26"/>
    <mergeCell ref="D26:O26"/>
    <mergeCell ref="D28:O28"/>
    <mergeCell ref="D22:O22"/>
    <mergeCell ref="D24:O24"/>
    <mergeCell ref="P28:R28"/>
    <mergeCell ref="S28:U28"/>
    <mergeCell ref="AH24:AJ24"/>
    <mergeCell ref="AK24:AM24"/>
    <mergeCell ref="AN24:AP24"/>
    <mergeCell ref="AQ24:AS24"/>
    <mergeCell ref="AT24:AV24"/>
    <mergeCell ref="AW24:AY24"/>
    <mergeCell ref="B23:BO23"/>
    <mergeCell ref="AZ28:BB28"/>
    <mergeCell ref="BC28:BE28"/>
    <mergeCell ref="BF28:BH28"/>
    <mergeCell ref="BI28:BK28"/>
    <mergeCell ref="AB32:AD32"/>
    <mergeCell ref="AH32:AJ32"/>
    <mergeCell ref="V26:X26"/>
    <mergeCell ref="AH28:AJ28"/>
    <mergeCell ref="D65:O65"/>
    <mergeCell ref="P65:R65"/>
    <mergeCell ref="S65:U65"/>
    <mergeCell ref="V65:X65"/>
    <mergeCell ref="B66:BO66"/>
    <mergeCell ref="B35:BO35"/>
    <mergeCell ref="D36:O36"/>
    <mergeCell ref="P36:R36"/>
    <mergeCell ref="AN34:AP34"/>
    <mergeCell ref="AQ34:AS34"/>
    <mergeCell ref="AT34:AV34"/>
    <mergeCell ref="AW34:AY34"/>
    <mergeCell ref="AZ34:BB34"/>
    <mergeCell ref="BC34:BE34"/>
    <mergeCell ref="BF34:BH34"/>
    <mergeCell ref="BI34:BK34"/>
    <mergeCell ref="BF87:BH87"/>
    <mergeCell ref="BI65:BK65"/>
    <mergeCell ref="BL65:BN65"/>
    <mergeCell ref="P34:R34"/>
    <mergeCell ref="D71:O71"/>
    <mergeCell ref="AH69:AJ69"/>
    <mergeCell ref="AK69:AM69"/>
    <mergeCell ref="AN69:AP69"/>
    <mergeCell ref="AQ69:AS69"/>
    <mergeCell ref="AT69:AV69"/>
    <mergeCell ref="AW69:AY69"/>
    <mergeCell ref="P24:R24"/>
    <mergeCell ref="S24:U24"/>
    <mergeCell ref="V24:X24"/>
    <mergeCell ref="Y24:AA24"/>
    <mergeCell ref="B16:AS16"/>
    <mergeCell ref="B17:BF17"/>
    <mergeCell ref="AE36:AG36"/>
    <mergeCell ref="AH36:AJ36"/>
    <mergeCell ref="AK36:AM36"/>
    <mergeCell ref="AN36:AP36"/>
    <mergeCell ref="AQ36:AS36"/>
    <mergeCell ref="AT36:AV36"/>
    <mergeCell ref="AW36:AY36"/>
    <mergeCell ref="AE49:AG49"/>
    <mergeCell ref="B48:BO48"/>
    <mergeCell ref="AQ49:AS49"/>
    <mergeCell ref="AT49:AV49"/>
    <mergeCell ref="AW49:AY49"/>
    <mergeCell ref="AZ49:BB49"/>
    <mergeCell ref="BF38:BH38"/>
    <mergeCell ref="BI38:BK38"/>
    <mergeCell ref="BL38:BN38"/>
    <mergeCell ref="B39:BO39"/>
    <mergeCell ref="B40:BO40"/>
    <mergeCell ref="B41:BO41"/>
    <mergeCell ref="B42:BO42"/>
    <mergeCell ref="B43:BO43"/>
    <mergeCell ref="AE38:AG38"/>
    <mergeCell ref="AH38:AJ38"/>
    <mergeCell ref="AK38:AM38"/>
    <mergeCell ref="AN38:AP38"/>
    <mergeCell ref="AQ38:AS38"/>
    <mergeCell ref="AB22:AD22"/>
    <mergeCell ref="AH22:AJ22"/>
    <mergeCell ref="AK22:AM22"/>
    <mergeCell ref="AN22:AP22"/>
    <mergeCell ref="BC22:BE22"/>
    <mergeCell ref="BI26:BK26"/>
    <mergeCell ref="BL26:BN26"/>
    <mergeCell ref="AE26:AG26"/>
    <mergeCell ref="AH26:AJ26"/>
    <mergeCell ref="AK26:AM26"/>
    <mergeCell ref="AW26:AY26"/>
    <mergeCell ref="AZ26:BB26"/>
    <mergeCell ref="BC26:BE26"/>
    <mergeCell ref="BF26:BH26"/>
    <mergeCell ref="AE45:AG45"/>
    <mergeCell ref="AH45:AJ45"/>
    <mergeCell ref="Y38:AA38"/>
    <mergeCell ref="AB38:AD38"/>
    <mergeCell ref="AB24:AD24"/>
    <mergeCell ref="AT38:AV38"/>
    <mergeCell ref="AW38:AY38"/>
    <mergeCell ref="Y28:AA28"/>
    <mergeCell ref="AB28:AD28"/>
    <mergeCell ref="AK28:AM28"/>
    <mergeCell ref="AK30:AM30"/>
    <mergeCell ref="AB30:AD30"/>
    <mergeCell ref="AK32:AM32"/>
    <mergeCell ref="AN32:AP32"/>
    <mergeCell ref="AQ32:AS32"/>
    <mergeCell ref="AT32:AV32"/>
    <mergeCell ref="AW32:AY32"/>
    <mergeCell ref="AZ32:BB32"/>
    <mergeCell ref="BF20:BH20"/>
    <mergeCell ref="BI20:BK20"/>
    <mergeCell ref="BL20:BN20"/>
    <mergeCell ref="AQ22:AS22"/>
    <mergeCell ref="AT22:AV22"/>
    <mergeCell ref="AW22:AY22"/>
    <mergeCell ref="AZ22:BB22"/>
    <mergeCell ref="BF22:BH22"/>
    <mergeCell ref="BI22:BK22"/>
    <mergeCell ref="BL22:BN22"/>
    <mergeCell ref="AE22:AG22"/>
    <mergeCell ref="AE20:AG20"/>
    <mergeCell ref="AH20:AJ20"/>
    <mergeCell ref="AK20:AM20"/>
    <mergeCell ref="AS15:AY15"/>
    <mergeCell ref="AZ15:BC15"/>
    <mergeCell ref="BD15:BG15"/>
    <mergeCell ref="BH15:BL15"/>
    <mergeCell ref="AF15:AH15"/>
    <mergeCell ref="AI15:AO15"/>
    <mergeCell ref="AW20:AY20"/>
    <mergeCell ref="AN20:AP20"/>
    <mergeCell ref="AQ20:AS20"/>
    <mergeCell ref="AZ20:BB20"/>
    <mergeCell ref="BC20:BE20"/>
    <mergeCell ref="B18:BM18"/>
    <mergeCell ref="B19:BO19"/>
    <mergeCell ref="P20:R20"/>
    <mergeCell ref="S20:U20"/>
    <mergeCell ref="B21:BO21"/>
    <mergeCell ref="AA8:AE8"/>
    <mergeCell ref="AF8:AH8"/>
    <mergeCell ref="AI8:AO8"/>
    <mergeCell ref="B6:J6"/>
    <mergeCell ref="B7:D7"/>
    <mergeCell ref="E7:L7"/>
    <mergeCell ref="B8:D8"/>
    <mergeCell ref="E8:L8"/>
    <mergeCell ref="M8:W8"/>
    <mergeCell ref="X8:Z8"/>
    <mergeCell ref="AP9:AR9"/>
    <mergeCell ref="AP10:AR10"/>
    <mergeCell ref="B9:D9"/>
    <mergeCell ref="E9:L9"/>
    <mergeCell ref="M9:W9"/>
    <mergeCell ref="X9:Z9"/>
    <mergeCell ref="AA9:AE9"/>
    <mergeCell ref="AF9:AH9"/>
    <mergeCell ref="AI9:AO9"/>
    <mergeCell ref="B10:D10"/>
    <mergeCell ref="E10:L10"/>
    <mergeCell ref="M10:W10"/>
    <mergeCell ref="X10:Z10"/>
    <mergeCell ref="AA10:AE10"/>
    <mergeCell ref="AF10:AH10"/>
    <mergeCell ref="AI10:AO10"/>
    <mergeCell ref="BH11:BL11"/>
    <mergeCell ref="BH12:BL12"/>
    <mergeCell ref="AZ13:BC13"/>
    <mergeCell ref="BD13:BG13"/>
    <mergeCell ref="BH13:BL13"/>
    <mergeCell ref="AF13:AH13"/>
    <mergeCell ref="AI13:AO13"/>
    <mergeCell ref="B15:D15"/>
    <mergeCell ref="E15:L15"/>
    <mergeCell ref="M15:W15"/>
    <mergeCell ref="X15:Z15"/>
    <mergeCell ref="AA15:AE15"/>
    <mergeCell ref="B13:D13"/>
    <mergeCell ref="E13:L13"/>
    <mergeCell ref="M13:W13"/>
    <mergeCell ref="X13:Z13"/>
    <mergeCell ref="AA13:AE13"/>
    <mergeCell ref="B14:D14"/>
    <mergeCell ref="E14:L14"/>
    <mergeCell ref="M14:W14"/>
    <mergeCell ref="X14:Z14"/>
    <mergeCell ref="AA14:AE14"/>
    <mergeCell ref="AF14:AH14"/>
    <mergeCell ref="AS9:AY9"/>
    <mergeCell ref="AS10:AY10"/>
    <mergeCell ref="AZ10:BC10"/>
    <mergeCell ref="BD10:BG10"/>
    <mergeCell ref="AS11:AY11"/>
    <mergeCell ref="AZ11:BC11"/>
    <mergeCell ref="BD11:BG11"/>
    <mergeCell ref="B11:D11"/>
    <mergeCell ref="E11:L11"/>
    <mergeCell ref="M11:W11"/>
    <mergeCell ref="X11:Z11"/>
    <mergeCell ref="AA11:AE11"/>
    <mergeCell ref="AF11:AH11"/>
    <mergeCell ref="AI11:AO11"/>
    <mergeCell ref="B12:D12"/>
    <mergeCell ref="E12:L12"/>
    <mergeCell ref="M12:W12"/>
    <mergeCell ref="X12:Z12"/>
    <mergeCell ref="AA12:AE12"/>
    <mergeCell ref="AF12:AH12"/>
    <mergeCell ref="AI12:AO12"/>
    <mergeCell ref="AB77:AD77"/>
    <mergeCell ref="AE77:AG77"/>
    <mergeCell ref="AH77:AJ77"/>
    <mergeCell ref="AK77:AM77"/>
    <mergeCell ref="AN77:AP77"/>
    <mergeCell ref="BL55:BN55"/>
    <mergeCell ref="B44:BO44"/>
    <mergeCell ref="B46:BO46"/>
    <mergeCell ref="Y107:AA107"/>
    <mergeCell ref="AB107:AD107"/>
    <mergeCell ref="B25:BO25"/>
    <mergeCell ref="B27:BO27"/>
    <mergeCell ref="BL28:BN28"/>
    <mergeCell ref="BL32:BN32"/>
    <mergeCell ref="B88:BO88"/>
    <mergeCell ref="AS12:AY12"/>
    <mergeCell ref="AZ12:BC12"/>
    <mergeCell ref="BD12:BG12"/>
    <mergeCell ref="AS13:AY13"/>
    <mergeCell ref="AS14:AY14"/>
    <mergeCell ref="AZ14:BC14"/>
    <mergeCell ref="BD14:BG14"/>
    <mergeCell ref="BH14:BL14"/>
    <mergeCell ref="AI14:AO14"/>
    <mergeCell ref="V20:X20"/>
    <mergeCell ref="Y20:AA20"/>
    <mergeCell ref="AB20:AD20"/>
    <mergeCell ref="D20:O20"/>
    <mergeCell ref="P22:R22"/>
    <mergeCell ref="S22:U22"/>
    <mergeCell ref="V22:X22"/>
    <mergeCell ref="Y22:AA22"/>
    <mergeCell ref="D57:O57"/>
    <mergeCell ref="P57:R57"/>
    <mergeCell ref="AE57:AG57"/>
    <mergeCell ref="AH57:AJ57"/>
    <mergeCell ref="BF55:BH55"/>
    <mergeCell ref="BI55:BK55"/>
    <mergeCell ref="BC73:BE73"/>
    <mergeCell ref="BF73:BH73"/>
    <mergeCell ref="BI73:BK73"/>
    <mergeCell ref="BL73:BN73"/>
    <mergeCell ref="AZ71:BB71"/>
    <mergeCell ref="BC71:BE71"/>
    <mergeCell ref="P26:R26"/>
    <mergeCell ref="B65:C65"/>
    <mergeCell ref="P45:R45"/>
    <mergeCell ref="D45:O45"/>
    <mergeCell ref="D47:O47"/>
    <mergeCell ref="P47:R47"/>
    <mergeCell ref="P49:R49"/>
    <mergeCell ref="S49:U49"/>
    <mergeCell ref="V49:X49"/>
    <mergeCell ref="Y49:AA49"/>
    <mergeCell ref="AB49:AD49"/>
    <mergeCell ref="D38:O38"/>
    <mergeCell ref="P38:R38"/>
    <mergeCell ref="B58:BO58"/>
    <mergeCell ref="B59:BO59"/>
    <mergeCell ref="B60:BO60"/>
    <mergeCell ref="B61:BO61"/>
    <mergeCell ref="B62:BO62"/>
    <mergeCell ref="B63:BO63"/>
    <mergeCell ref="B64:BO64"/>
    <mergeCell ref="B74:BN74"/>
    <mergeCell ref="B75:C75"/>
    <mergeCell ref="D75:O75"/>
    <mergeCell ref="P75:R75"/>
    <mergeCell ref="S75:U75"/>
    <mergeCell ref="BL75:BN75"/>
    <mergeCell ref="V71:X71"/>
    <mergeCell ref="AB71:AD71"/>
    <mergeCell ref="B72:BO72"/>
    <mergeCell ref="B71:C71"/>
    <mergeCell ref="AT71:AV71"/>
    <mergeCell ref="AW71:AY71"/>
    <mergeCell ref="AZ79:BB79"/>
    <mergeCell ref="B80:BO80"/>
    <mergeCell ref="B81:BO81"/>
    <mergeCell ref="B82:BO82"/>
    <mergeCell ref="B83:BO83"/>
    <mergeCell ref="AB73:AD73"/>
    <mergeCell ref="AE73:AG73"/>
    <mergeCell ref="AN79:AP79"/>
    <mergeCell ref="AQ79:AS79"/>
    <mergeCell ref="AT79:AV79"/>
    <mergeCell ref="AW79:AY79"/>
    <mergeCell ref="V77:X77"/>
    <mergeCell ref="AZ73:BB73"/>
    <mergeCell ref="Y73:AA73"/>
    <mergeCell ref="AH73:AJ73"/>
    <mergeCell ref="AK73:AM73"/>
    <mergeCell ref="AN73:AP73"/>
    <mergeCell ref="AQ73:AS73"/>
    <mergeCell ref="AT73:AV73"/>
    <mergeCell ref="AW73:AY73"/>
    <mergeCell ref="BC75:BE75"/>
    <mergeCell ref="BF75:BH75"/>
    <mergeCell ref="BI75:BK75"/>
    <mergeCell ref="BI79:BK79"/>
    <mergeCell ref="BL79:BN79"/>
    <mergeCell ref="V79:X79"/>
    <mergeCell ref="Y79:AA79"/>
    <mergeCell ref="BC79:BE79"/>
    <mergeCell ref="BF79:BH79"/>
    <mergeCell ref="B78:BO78"/>
    <mergeCell ref="B79:C79"/>
    <mergeCell ref="D79:O79"/>
    <mergeCell ref="P79:R79"/>
    <mergeCell ref="S79:U79"/>
    <mergeCell ref="D87:O87"/>
    <mergeCell ref="P87:R87"/>
    <mergeCell ref="S87:U87"/>
    <mergeCell ref="V87:X87"/>
    <mergeCell ref="Y87:AA87"/>
    <mergeCell ref="Y77:AA77"/>
    <mergeCell ref="B84:BO84"/>
    <mergeCell ref="AB87:AD87"/>
    <mergeCell ref="AE87:AG87"/>
    <mergeCell ref="AQ77:AS77"/>
    <mergeCell ref="AT77:AV77"/>
    <mergeCell ref="AW77:AY77"/>
    <mergeCell ref="AZ77:BB77"/>
    <mergeCell ref="BC77:BE77"/>
    <mergeCell ref="BF77:BH77"/>
    <mergeCell ref="BI77:BK77"/>
    <mergeCell ref="V75:X75"/>
    <mergeCell ref="Y75:AA75"/>
    <mergeCell ref="BC51:BE51"/>
    <mergeCell ref="AQ53:AS53"/>
    <mergeCell ref="AT53:AV53"/>
    <mergeCell ref="AT55:AV55"/>
    <mergeCell ref="AW55:AY55"/>
    <mergeCell ref="S67:U67"/>
    <mergeCell ref="V67:X67"/>
    <mergeCell ref="B67:C67"/>
    <mergeCell ref="B69:C69"/>
    <mergeCell ref="D69:O69"/>
    <mergeCell ref="P69:R69"/>
    <mergeCell ref="S69:U69"/>
    <mergeCell ref="V69:X69"/>
    <mergeCell ref="D67:O67"/>
    <mergeCell ref="P67:R67"/>
    <mergeCell ref="B73:C73"/>
    <mergeCell ref="D73:O73"/>
    <mergeCell ref="P73:R73"/>
    <mergeCell ref="S73:U73"/>
    <mergeCell ref="V73:X73"/>
    <mergeCell ref="Y67:AA67"/>
    <mergeCell ref="Y71:AA71"/>
    <mergeCell ref="B68:BO68"/>
    <mergeCell ref="B52:BO52"/>
    <mergeCell ref="D53:O53"/>
    <mergeCell ref="P53:R53"/>
    <mergeCell ref="AE53:AG53"/>
    <mergeCell ref="AH53:AJ53"/>
    <mergeCell ref="AK53:AM53"/>
    <mergeCell ref="AN53:AP53"/>
    <mergeCell ref="BL57:BN57"/>
    <mergeCell ref="B56:BO56"/>
    <mergeCell ref="AE111:AG111"/>
    <mergeCell ref="AE107:AG107"/>
    <mergeCell ref="AE109:AG109"/>
    <mergeCell ref="AE24:AG24"/>
    <mergeCell ref="AE28:AG28"/>
    <mergeCell ref="AE32:AG32"/>
    <mergeCell ref="AE55:AG55"/>
    <mergeCell ref="AH107:AJ107"/>
    <mergeCell ref="AK107:AM107"/>
    <mergeCell ref="S107:U107"/>
    <mergeCell ref="V107:X107"/>
    <mergeCell ref="AB109:AD109"/>
    <mergeCell ref="AH109:AJ109"/>
    <mergeCell ref="AH111:AJ111"/>
    <mergeCell ref="S111:U111"/>
    <mergeCell ref="V111:X111"/>
    <mergeCell ref="Y111:AA111"/>
    <mergeCell ref="AB111:AD111"/>
    <mergeCell ref="S109:U109"/>
    <mergeCell ref="V109:X109"/>
    <mergeCell ref="AK57:AM57"/>
    <mergeCell ref="S57:U57"/>
    <mergeCell ref="V57:X57"/>
    <mergeCell ref="Y57:AA57"/>
    <mergeCell ref="AB57:AD57"/>
    <mergeCell ref="B54:BO54"/>
    <mergeCell ref="D55:O55"/>
    <mergeCell ref="P55:R55"/>
    <mergeCell ref="S55:U55"/>
    <mergeCell ref="V55:X55"/>
    <mergeCell ref="AN55:AP55"/>
    <mergeCell ref="AQ55:AS55"/>
    <mergeCell ref="V36:X36"/>
    <mergeCell ref="Y36:AA36"/>
    <mergeCell ref="AB36:AD36"/>
    <mergeCell ref="S53:U53"/>
    <mergeCell ref="V53:X53"/>
    <mergeCell ref="S51:U51"/>
    <mergeCell ref="V51:X51"/>
    <mergeCell ref="AW53:AY53"/>
    <mergeCell ref="AZ53:BB53"/>
    <mergeCell ref="BC53:BE53"/>
    <mergeCell ref="BF53:BH53"/>
    <mergeCell ref="BI53:BK53"/>
    <mergeCell ref="BL53:BN53"/>
    <mergeCell ref="AN57:AP57"/>
    <mergeCell ref="AQ57:AS57"/>
    <mergeCell ref="AT57:AV57"/>
    <mergeCell ref="AW57:AY57"/>
    <mergeCell ref="AZ57:BB57"/>
    <mergeCell ref="BC57:BE57"/>
    <mergeCell ref="BF57:BH57"/>
    <mergeCell ref="BI57:BK57"/>
    <mergeCell ref="AH55:AJ55"/>
    <mergeCell ref="AK55:AM55"/>
    <mergeCell ref="Y51:AA51"/>
    <mergeCell ref="AB51:AD51"/>
    <mergeCell ref="AK51:AM51"/>
    <mergeCell ref="AH49:AJ49"/>
    <mergeCell ref="AK49:AM49"/>
    <mergeCell ref="Y55:AA55"/>
    <mergeCell ref="AB55:AD55"/>
    <mergeCell ref="AZ55:BB55"/>
    <mergeCell ref="BC55:BE55"/>
    <mergeCell ref="AE47:AG47"/>
    <mergeCell ref="AH47:AJ47"/>
    <mergeCell ref="AK47:AM47"/>
    <mergeCell ref="AN47:AP47"/>
    <mergeCell ref="AQ47:AS47"/>
    <mergeCell ref="AT47:AV47"/>
    <mergeCell ref="AW47:AY47"/>
    <mergeCell ref="AZ47:BB47"/>
    <mergeCell ref="AE51:AG51"/>
    <mergeCell ref="AH51:AJ51"/>
    <mergeCell ref="Y53:AA53"/>
    <mergeCell ref="AB53:AD53"/>
    <mergeCell ref="S45:U45"/>
    <mergeCell ref="V45:X45"/>
    <mergeCell ref="Y45:AA45"/>
    <mergeCell ref="AB45:AD45"/>
    <mergeCell ref="S47:U47"/>
    <mergeCell ref="V47:X47"/>
    <mergeCell ref="Y47:AA47"/>
    <mergeCell ref="AB47:AD47"/>
    <mergeCell ref="B50:BO50"/>
    <mergeCell ref="D49:O49"/>
    <mergeCell ref="BC49:BE49"/>
    <mergeCell ref="BF49:BH49"/>
    <mergeCell ref="BI49:BK49"/>
    <mergeCell ref="BL49:BN49"/>
    <mergeCell ref="AN49:AP49"/>
    <mergeCell ref="D51:O51"/>
    <mergeCell ref="P51:R51"/>
    <mergeCell ref="BF51:BH51"/>
    <mergeCell ref="BI51:BK51"/>
    <mergeCell ref="BL51:BN51"/>
    <mergeCell ref="AB79:AD79"/>
    <mergeCell ref="AE79:AG79"/>
    <mergeCell ref="AH79:AJ79"/>
    <mergeCell ref="AK79:AM79"/>
    <mergeCell ref="AW93:AY93"/>
    <mergeCell ref="AZ93:BB93"/>
    <mergeCell ref="BC111:BE111"/>
    <mergeCell ref="BF113:BH113"/>
    <mergeCell ref="BI113:BK113"/>
    <mergeCell ref="BI109:BK109"/>
    <mergeCell ref="BI107:BK107"/>
    <mergeCell ref="AZ113:BB113"/>
    <mergeCell ref="BD7:BG7"/>
    <mergeCell ref="BH7:BL7"/>
    <mergeCell ref="BD8:BG8"/>
    <mergeCell ref="BH8:BL8"/>
    <mergeCell ref="BD9:BG9"/>
    <mergeCell ref="BH9:BL9"/>
    <mergeCell ref="BH10:BL10"/>
    <mergeCell ref="AS7:AY7"/>
    <mergeCell ref="AS8:AY8"/>
    <mergeCell ref="AZ8:BC8"/>
    <mergeCell ref="AZ9:BC9"/>
    <mergeCell ref="AK45:AM45"/>
    <mergeCell ref="AN45:AP45"/>
    <mergeCell ref="AQ45:AS45"/>
    <mergeCell ref="AT45:AV45"/>
    <mergeCell ref="AW45:AY45"/>
    <mergeCell ref="AZ45:BB45"/>
    <mergeCell ref="BC45:BE45"/>
    <mergeCell ref="BF45:BH45"/>
    <mergeCell ref="BF47:BH47"/>
    <mergeCell ref="AP8:AR8"/>
    <mergeCell ref="AT26:AV26"/>
    <mergeCell ref="AW109:AY109"/>
    <mergeCell ref="AZ109:BB109"/>
    <mergeCell ref="BC109:BE109"/>
    <mergeCell ref="BF109:BH109"/>
    <mergeCell ref="BL113:BN113"/>
    <mergeCell ref="BC113:BE113"/>
    <mergeCell ref="BF111:BH111"/>
    <mergeCell ref="BI111:BK111"/>
    <mergeCell ref="BL111:BN111"/>
    <mergeCell ref="BC107:BE107"/>
    <mergeCell ref="BF107:BH107"/>
    <mergeCell ref="BL107:BN107"/>
    <mergeCell ref="AN107:AP107"/>
    <mergeCell ref="AQ107:AS107"/>
    <mergeCell ref="AT107:AV107"/>
    <mergeCell ref="AW107:AY107"/>
    <mergeCell ref="AW111:AY111"/>
    <mergeCell ref="AW113:AY113"/>
    <mergeCell ref="BI47:BK47"/>
    <mergeCell ref="BL47:BN47"/>
    <mergeCell ref="BC47:BE47"/>
    <mergeCell ref="BI45:BK45"/>
    <mergeCell ref="BL45:BN45"/>
    <mergeCell ref="BL34:BN34"/>
    <mergeCell ref="B37:BO37"/>
    <mergeCell ref="AN51:AP51"/>
    <mergeCell ref="AQ51:AS51"/>
    <mergeCell ref="AT51:AV51"/>
    <mergeCell ref="AW51:AY51"/>
    <mergeCell ref="AZ51:BB51"/>
    <mergeCell ref="AP11:AR11"/>
    <mergeCell ref="AP12:AR12"/>
    <mergeCell ref="AP13:AR13"/>
    <mergeCell ref="AP14:AR14"/>
    <mergeCell ref="AP15:AR15"/>
    <mergeCell ref="AT20:AV20"/>
    <mergeCell ref="AN26:AP26"/>
    <mergeCell ref="AQ26:AS26"/>
    <mergeCell ref="AN109:AP109"/>
    <mergeCell ref="AN89:AP89"/>
    <mergeCell ref="AQ89:AS89"/>
    <mergeCell ref="AT89:AV89"/>
    <mergeCell ref="AT111:AV111"/>
    <mergeCell ref="AT109:AV109"/>
    <mergeCell ref="AN113:AP113"/>
    <mergeCell ref="AQ113:AS113"/>
    <mergeCell ref="AT113:AV113"/>
    <mergeCell ref="B76:BO76"/>
    <mergeCell ref="B77:C77"/>
    <mergeCell ref="D77:O77"/>
    <mergeCell ref="P77:R77"/>
    <mergeCell ref="S77:U77"/>
    <mergeCell ref="BL77:BN77"/>
    <mergeCell ref="AB75:AD75"/>
    <mergeCell ref="AE75:AG75"/>
    <mergeCell ref="AH75:AJ75"/>
    <mergeCell ref="AK75:AM75"/>
    <mergeCell ref="AN75:AP75"/>
    <mergeCell ref="AQ75:AS75"/>
    <mergeCell ref="AT75:AV75"/>
    <mergeCell ref="AW75:AY75"/>
    <mergeCell ref="AZ75:BB75"/>
    <mergeCell ref="CE7:CN7"/>
    <mergeCell ref="B1:CC1"/>
    <mergeCell ref="S2:V2"/>
    <mergeCell ref="W2:AJ2"/>
    <mergeCell ref="AT3:BD3"/>
    <mergeCell ref="AE5:AN5"/>
    <mergeCell ref="B2:I2"/>
    <mergeCell ref="B3:E3"/>
    <mergeCell ref="F3:S3"/>
    <mergeCell ref="T3:AF3"/>
    <mergeCell ref="AG3:AQ3"/>
    <mergeCell ref="AR3:AS3"/>
    <mergeCell ref="J2:R2"/>
    <mergeCell ref="F4:S4"/>
    <mergeCell ref="T4:AF4"/>
    <mergeCell ref="AG4:AQ4"/>
    <mergeCell ref="AR4:AS4"/>
    <mergeCell ref="AT4:BD4"/>
    <mergeCell ref="BE4:BM4"/>
    <mergeCell ref="BN4:CC4"/>
    <mergeCell ref="AE6:AN6"/>
    <mergeCell ref="AO6:AS6"/>
    <mergeCell ref="AT6:AY6"/>
    <mergeCell ref="K6:U6"/>
    <mergeCell ref="V6:AD6"/>
    <mergeCell ref="M7:W7"/>
    <mergeCell ref="X7:Z7"/>
    <mergeCell ref="AA7:AE7"/>
    <mergeCell ref="AF7:AH7"/>
    <mergeCell ref="AI7:AR7"/>
    <mergeCell ref="BD6:BJ6"/>
    <mergeCell ref="BW6:CC6"/>
    <mergeCell ref="AK2:BD2"/>
    <mergeCell ref="BE2:BT2"/>
    <mergeCell ref="AZ5:BC5"/>
    <mergeCell ref="BD5:BJ5"/>
    <mergeCell ref="BK5:BV5"/>
    <mergeCell ref="BW5:CC5"/>
    <mergeCell ref="AO5:AS5"/>
    <mergeCell ref="AT5:AY5"/>
    <mergeCell ref="BU2:CC2"/>
    <mergeCell ref="BE3:BM3"/>
    <mergeCell ref="BN3:CC3"/>
    <mergeCell ref="B4:E4"/>
    <mergeCell ref="B5:J5"/>
    <mergeCell ref="K5:U5"/>
    <mergeCell ref="V5:AD5"/>
    <mergeCell ref="BM7:BR7"/>
    <mergeCell ref="BS7:BV7"/>
    <mergeCell ref="AZ6:BC6"/>
    <mergeCell ref="BW7:CC7"/>
    <mergeCell ref="Y133:AA133"/>
    <mergeCell ref="BC133:BE133"/>
    <mergeCell ref="AH133:AJ133"/>
    <mergeCell ref="AK133:AM133"/>
    <mergeCell ref="AN133:AP133"/>
    <mergeCell ref="AQ133:AS133"/>
    <mergeCell ref="AT133:AV133"/>
    <mergeCell ref="AT129:AV129"/>
    <mergeCell ref="B130:BO130"/>
    <mergeCell ref="Y129:AA129"/>
    <mergeCell ref="B132:BO132"/>
    <mergeCell ref="B131:C131"/>
    <mergeCell ref="B133:C133"/>
    <mergeCell ref="BL133:BN133"/>
    <mergeCell ref="BW8:CC8"/>
    <mergeCell ref="BM9:BR9"/>
    <mergeCell ref="BS9:BV9"/>
    <mergeCell ref="BW9:CC9"/>
    <mergeCell ref="BM10:BR10"/>
    <mergeCell ref="BS10:BV10"/>
    <mergeCell ref="BW10:CC10"/>
    <mergeCell ref="BM11:BR11"/>
    <mergeCell ref="BS11:BV11"/>
    <mergeCell ref="BW11:CC11"/>
    <mergeCell ref="BM12:BR12"/>
    <mergeCell ref="BS12:BV12"/>
    <mergeCell ref="BW12:CC12"/>
    <mergeCell ref="BM13:BR13"/>
    <mergeCell ref="BS13:BV13"/>
    <mergeCell ref="BW13:CC13"/>
    <mergeCell ref="BM14:BR14"/>
    <mergeCell ref="BS14:BV14"/>
    <mergeCell ref="BK168:BO168"/>
    <mergeCell ref="BS166:BV166"/>
    <mergeCell ref="BS167:BV167"/>
    <mergeCell ref="BS168:BV168"/>
    <mergeCell ref="BW168:CC168"/>
    <mergeCell ref="AP170:AT170"/>
    <mergeCell ref="AP168:AT168"/>
    <mergeCell ref="AU168:AY168"/>
    <mergeCell ref="AP166:AT166"/>
    <mergeCell ref="AU166:AY166"/>
    <mergeCell ref="BF166:BJ166"/>
    <mergeCell ref="BK166:BO166"/>
    <mergeCell ref="BW166:CC166"/>
    <mergeCell ref="BK167:BO167"/>
    <mergeCell ref="BW167:CC167"/>
    <mergeCell ref="AG167:AJ167"/>
    <mergeCell ref="AK167:AO167"/>
    <mergeCell ref="AP167:AT167"/>
    <mergeCell ref="AU167:AY167"/>
    <mergeCell ref="K166:O166"/>
    <mergeCell ref="P166:T166"/>
    <mergeCell ref="U166:Y166"/>
    <mergeCell ref="Z166:AD166"/>
    <mergeCell ref="AG166:AJ166"/>
    <mergeCell ref="AK166:AO166"/>
    <mergeCell ref="K164:O164"/>
    <mergeCell ref="K165:O165"/>
    <mergeCell ref="D166:J166"/>
    <mergeCell ref="AP164:AT165"/>
    <mergeCell ref="AU165:AY165"/>
    <mergeCell ref="AZ165:BE165"/>
    <mergeCell ref="AZ166:BE166"/>
    <mergeCell ref="AZ167:BE167"/>
    <mergeCell ref="BF167:BJ167"/>
    <mergeCell ref="AZ168:BE168"/>
    <mergeCell ref="BF168:BJ168"/>
    <mergeCell ref="D167:J167"/>
    <mergeCell ref="K167:O167"/>
    <mergeCell ref="P167:T167"/>
    <mergeCell ref="U167:Y167"/>
    <mergeCell ref="Z167:AD167"/>
    <mergeCell ref="BS165:BV165"/>
    <mergeCell ref="BW165:CC165"/>
    <mergeCell ref="AG163:AT163"/>
    <mergeCell ref="BS163:BV164"/>
    <mergeCell ref="BW163:CC164"/>
    <mergeCell ref="AU164:AY164"/>
    <mergeCell ref="AZ164:BE164"/>
    <mergeCell ref="BF164:BJ164"/>
    <mergeCell ref="BK164:BO164"/>
    <mergeCell ref="Z164:AD164"/>
    <mergeCell ref="AU163:BO163"/>
    <mergeCell ref="B157:BO157"/>
    <mergeCell ref="B158:BO158"/>
    <mergeCell ref="C160:BO160"/>
    <mergeCell ref="D162:AD162"/>
    <mergeCell ref="AG162:BO162"/>
    <mergeCell ref="K163:AD163"/>
    <mergeCell ref="P165:T165"/>
    <mergeCell ref="U165:Y165"/>
    <mergeCell ref="D163:J163"/>
    <mergeCell ref="D164:J165"/>
    <mergeCell ref="P164:T164"/>
    <mergeCell ref="U164:Y164"/>
    <mergeCell ref="AG164:AJ165"/>
    <mergeCell ref="AK164:AO165"/>
    <mergeCell ref="Z165:AD165"/>
    <mergeCell ref="BF165:BJ165"/>
    <mergeCell ref="BK165:BO165"/>
    <mergeCell ref="BM148:BO148"/>
    <mergeCell ref="AN144:AP144"/>
    <mergeCell ref="AO148:AQ148"/>
    <mergeCell ref="AR148:AT148"/>
    <mergeCell ref="AU148:AW148"/>
    <mergeCell ref="AX148:AZ148"/>
    <mergeCell ref="BA148:BC148"/>
    <mergeCell ref="BA149:BC149"/>
    <mergeCell ref="BD149:BO149"/>
    <mergeCell ref="B148:AK150"/>
    <mergeCell ref="AL148:AN148"/>
    <mergeCell ref="AL149:AN149"/>
    <mergeCell ref="AO149:AQ149"/>
    <mergeCell ref="AR149:AT149"/>
    <mergeCell ref="AU149:AW149"/>
    <mergeCell ref="AX149:AZ149"/>
    <mergeCell ref="AL150:BO150"/>
    <mergeCell ref="B147:X147"/>
    <mergeCell ref="Z147:AB147"/>
    <mergeCell ref="AC147:AE147"/>
    <mergeCell ref="AG147:AI147"/>
    <mergeCell ref="B151:BO151"/>
    <mergeCell ref="B152:BO152"/>
    <mergeCell ref="B153:BO153"/>
    <mergeCell ref="B154:BO154"/>
    <mergeCell ref="B155:BO155"/>
    <mergeCell ref="B156:BO156"/>
    <mergeCell ref="AK147:AM147"/>
    <mergeCell ref="AK115:AM115"/>
    <mergeCell ref="AN115:AP115"/>
    <mergeCell ref="P125:R125"/>
    <mergeCell ref="S125:U125"/>
    <mergeCell ref="V125:X125"/>
    <mergeCell ref="Y125:AA125"/>
    <mergeCell ref="AB125:AD125"/>
    <mergeCell ref="B120:BO120"/>
    <mergeCell ref="B121:BO121"/>
    <mergeCell ref="B122:BO122"/>
    <mergeCell ref="B123:BO123"/>
    <mergeCell ref="B124:BO124"/>
    <mergeCell ref="BI119:BK119"/>
    <mergeCell ref="BC119:BE119"/>
    <mergeCell ref="BF119:BH119"/>
    <mergeCell ref="AZ115:BB115"/>
    <mergeCell ref="BC115:BE115"/>
    <mergeCell ref="AE115:AG115"/>
    <mergeCell ref="AH115:AJ115"/>
    <mergeCell ref="AE125:AG125"/>
    <mergeCell ref="AH125:AJ125"/>
    <mergeCell ref="AQ125:AS125"/>
    <mergeCell ref="BL125:BN125"/>
    <mergeCell ref="AT125:AV125"/>
    <mergeCell ref="AW125:AY125"/>
    <mergeCell ref="AZ125:BB125"/>
    <mergeCell ref="BC125:BE125"/>
    <mergeCell ref="BF125:BH125"/>
    <mergeCell ref="BI125:BK125"/>
    <mergeCell ref="BE146:BN146"/>
    <mergeCell ref="BJ148:BL148"/>
    <mergeCell ref="BD148:BF148"/>
    <mergeCell ref="BG148:BI148"/>
    <mergeCell ref="BC127:BE127"/>
    <mergeCell ref="BF127:BH127"/>
    <mergeCell ref="BC129:BE129"/>
    <mergeCell ref="BF129:BH129"/>
    <mergeCell ref="BI129:BK129"/>
    <mergeCell ref="BL129:BN129"/>
    <mergeCell ref="BE145:BI145"/>
    <mergeCell ref="B144:AL144"/>
    <mergeCell ref="B145:BD145"/>
    <mergeCell ref="S133:U133"/>
    <mergeCell ref="V133:X133"/>
    <mergeCell ref="AG146:AK146"/>
    <mergeCell ref="AL146:AV146"/>
    <mergeCell ref="B143:AQ143"/>
    <mergeCell ref="AS143:AU143"/>
    <mergeCell ref="B146:AF146"/>
    <mergeCell ref="AW127:AY127"/>
    <mergeCell ref="AZ127:BB127"/>
    <mergeCell ref="AZ131:BB131"/>
    <mergeCell ref="BC131:BE131"/>
    <mergeCell ref="B138:BO138"/>
    <mergeCell ref="B139:BO139"/>
    <mergeCell ref="B140:AG140"/>
    <mergeCell ref="AI140:AK140"/>
    <mergeCell ref="B141:AN141"/>
    <mergeCell ref="AP141:AR141"/>
    <mergeCell ref="AO142:AQ142"/>
    <mergeCell ref="B142:AM142"/>
    <mergeCell ref="V127:X127"/>
    <mergeCell ref="B125:C125"/>
    <mergeCell ref="B127:C127"/>
    <mergeCell ref="B129:C129"/>
    <mergeCell ref="D129:O129"/>
    <mergeCell ref="P129:R129"/>
    <mergeCell ref="S129:U129"/>
    <mergeCell ref="V129:X129"/>
    <mergeCell ref="AB131:AD131"/>
    <mergeCell ref="D133:O133"/>
    <mergeCell ref="P133:R133"/>
    <mergeCell ref="BF133:BH133"/>
    <mergeCell ref="BI133:BK133"/>
    <mergeCell ref="AW133:AY133"/>
    <mergeCell ref="AZ133:BB133"/>
    <mergeCell ref="AQ129:AS129"/>
    <mergeCell ref="AQ131:AS131"/>
    <mergeCell ref="AT131:AV131"/>
    <mergeCell ref="AW131:AY131"/>
    <mergeCell ref="D131:O131"/>
    <mergeCell ref="P131:R131"/>
    <mergeCell ref="S131:U131"/>
    <mergeCell ref="V131:X131"/>
    <mergeCell ref="AE131:AG131"/>
    <mergeCell ref="AH131:AJ131"/>
    <mergeCell ref="AK131:AM131"/>
    <mergeCell ref="AN131:AP131"/>
    <mergeCell ref="AB129:AD129"/>
    <mergeCell ref="AE129:AG129"/>
    <mergeCell ref="AH129:AJ129"/>
    <mergeCell ref="AK129:AM129"/>
    <mergeCell ref="AN129:AP129"/>
    <mergeCell ref="D168:J168"/>
    <mergeCell ref="K168:O168"/>
    <mergeCell ref="P168:T168"/>
    <mergeCell ref="U168:Y168"/>
    <mergeCell ref="Z168:AD168"/>
    <mergeCell ref="AG168:AJ168"/>
    <mergeCell ref="AK168:AO168"/>
    <mergeCell ref="AG170:AJ170"/>
    <mergeCell ref="AK170:AO170"/>
    <mergeCell ref="AP171:AT171"/>
    <mergeCell ref="AU171:AY171"/>
    <mergeCell ref="AZ171:BE171"/>
    <mergeCell ref="BF171:BJ171"/>
    <mergeCell ref="BK171:BO171"/>
    <mergeCell ref="D125:O125"/>
    <mergeCell ref="B126:BO126"/>
    <mergeCell ref="Y131:AA131"/>
    <mergeCell ref="AB133:AD133"/>
    <mergeCell ref="AK125:AM125"/>
    <mergeCell ref="AN125:AP125"/>
    <mergeCell ref="B134:BO134"/>
    <mergeCell ref="B135:BO135"/>
    <mergeCell ref="B136:BO136"/>
    <mergeCell ref="B137:BO137"/>
    <mergeCell ref="B128:BO128"/>
    <mergeCell ref="AE133:AG133"/>
    <mergeCell ref="BL131:BN131"/>
    <mergeCell ref="BI127:BK127"/>
    <mergeCell ref="BL127:BN127"/>
    <mergeCell ref="D127:O127"/>
    <mergeCell ref="P127:R127"/>
    <mergeCell ref="S127:U127"/>
    <mergeCell ref="AZ169:BE169"/>
    <mergeCell ref="BF169:BJ169"/>
    <mergeCell ref="BK169:BO169"/>
    <mergeCell ref="BS169:BV169"/>
    <mergeCell ref="BW169:CC169"/>
    <mergeCell ref="AK169:AO169"/>
    <mergeCell ref="BF170:BJ170"/>
    <mergeCell ref="BK170:BO170"/>
    <mergeCell ref="BS170:BV170"/>
    <mergeCell ref="BW170:CC170"/>
    <mergeCell ref="BS171:BV171"/>
    <mergeCell ref="BW171:CC171"/>
    <mergeCell ref="BS172:BV172"/>
    <mergeCell ref="BW172:CC172"/>
    <mergeCell ref="AU170:AY170"/>
    <mergeCell ref="AZ170:BE170"/>
    <mergeCell ref="D170:J170"/>
    <mergeCell ref="K170:O170"/>
    <mergeCell ref="P170:T170"/>
    <mergeCell ref="U170:Y170"/>
    <mergeCell ref="Z170:AD170"/>
    <mergeCell ref="AG172:AJ172"/>
    <mergeCell ref="AK172:AO172"/>
    <mergeCell ref="AG171:AJ171"/>
    <mergeCell ref="AK171:AO171"/>
    <mergeCell ref="AP172:AT172"/>
    <mergeCell ref="AU172:AY172"/>
    <mergeCell ref="AZ172:BE172"/>
    <mergeCell ref="BF172:BJ172"/>
    <mergeCell ref="BK172:BO172"/>
    <mergeCell ref="B340:AG342"/>
    <mergeCell ref="AI340:BN342"/>
    <mergeCell ref="AI296:AP296"/>
    <mergeCell ref="AQ296:BG296"/>
    <mergeCell ref="B274:AG290"/>
    <mergeCell ref="AI274:BN290"/>
    <mergeCell ref="B292:AG294"/>
    <mergeCell ref="AI292:BN294"/>
    <mergeCell ref="B296:G296"/>
    <mergeCell ref="Z296:AG296"/>
    <mergeCell ref="BI296:BN296"/>
    <mergeCell ref="B316:AG318"/>
    <mergeCell ref="AI316:BN318"/>
    <mergeCell ref="AQ320:BG320"/>
    <mergeCell ref="BH320:BM320"/>
    <mergeCell ref="Z272:AG272"/>
    <mergeCell ref="AI272:AP272"/>
    <mergeCell ref="AQ272:BG272"/>
    <mergeCell ref="BH272:BM272"/>
    <mergeCell ref="B226:AG242"/>
    <mergeCell ref="AI226:BN242"/>
    <mergeCell ref="A224:A246"/>
    <mergeCell ref="AI224:AP224"/>
    <mergeCell ref="AI200:AP200"/>
    <mergeCell ref="B202:AG218"/>
    <mergeCell ref="AI202:BN218"/>
    <mergeCell ref="B298:AG314"/>
    <mergeCell ref="AI298:BN314"/>
    <mergeCell ref="H296:Y296"/>
    <mergeCell ref="I320:Y320"/>
    <mergeCell ref="Z320:AG320"/>
    <mergeCell ref="B322:AG338"/>
    <mergeCell ref="AI320:AP320"/>
    <mergeCell ref="AI322:BN338"/>
    <mergeCell ref="C320:H320"/>
    <mergeCell ref="B244:AG246"/>
    <mergeCell ref="AI244:BN246"/>
    <mergeCell ref="B248:G248"/>
    <mergeCell ref="Z248:AG248"/>
    <mergeCell ref="AI248:AP248"/>
    <mergeCell ref="AQ248:BH248"/>
    <mergeCell ref="BI248:BN248"/>
    <mergeCell ref="H248:Y248"/>
    <mergeCell ref="B250:AG266"/>
    <mergeCell ref="AI250:BN266"/>
    <mergeCell ref="B268:AG270"/>
    <mergeCell ref="AI268:BN270"/>
    <mergeCell ref="C272:H272"/>
    <mergeCell ref="I272:Y272"/>
    <mergeCell ref="C224:I224"/>
    <mergeCell ref="J224:Y224"/>
    <mergeCell ref="Z224:AG224"/>
    <mergeCell ref="AQ224:BF224"/>
    <mergeCell ref="BH224:BM224"/>
    <mergeCell ref="D172:J172"/>
    <mergeCell ref="D173:J173"/>
    <mergeCell ref="K173:O173"/>
    <mergeCell ref="P173:T173"/>
    <mergeCell ref="U173:Y173"/>
    <mergeCell ref="Z173:AD173"/>
    <mergeCell ref="AG173:AJ173"/>
    <mergeCell ref="BS173:BV173"/>
    <mergeCell ref="BS174:BV174"/>
    <mergeCell ref="BW174:CC174"/>
    <mergeCell ref="BS175:CC175"/>
    <mergeCell ref="AK173:AO173"/>
    <mergeCell ref="AP173:AT173"/>
    <mergeCell ref="AU173:AY173"/>
    <mergeCell ref="AZ173:BE173"/>
    <mergeCell ref="BF173:BJ173"/>
    <mergeCell ref="BK173:BO173"/>
    <mergeCell ref="BW173:CC173"/>
    <mergeCell ref="K172:O172"/>
    <mergeCell ref="Z172:AD172"/>
    <mergeCell ref="V99:X99"/>
    <mergeCell ref="Y99:AA99"/>
    <mergeCell ref="B100:BO100"/>
    <mergeCell ref="B106:BO106"/>
    <mergeCell ref="B107:C107"/>
    <mergeCell ref="D107:O107"/>
    <mergeCell ref="P107:R107"/>
    <mergeCell ref="AW119:AY119"/>
    <mergeCell ref="AZ119:BB119"/>
    <mergeCell ref="C177:CC198"/>
    <mergeCell ref="B200:H200"/>
    <mergeCell ref="I200:Y200"/>
    <mergeCell ref="Z200:AG200"/>
    <mergeCell ref="BI200:BN200"/>
    <mergeCell ref="AQ200:BH200"/>
    <mergeCell ref="B220:AG222"/>
    <mergeCell ref="AI220:BN222"/>
    <mergeCell ref="P172:T172"/>
    <mergeCell ref="U172:Y172"/>
    <mergeCell ref="D171:J171"/>
    <mergeCell ref="K171:O171"/>
    <mergeCell ref="P171:T171"/>
    <mergeCell ref="U171:Y171"/>
    <mergeCell ref="Z171:AD171"/>
    <mergeCell ref="D169:J169"/>
    <mergeCell ref="K169:O169"/>
    <mergeCell ref="P169:T169"/>
    <mergeCell ref="U169:Y169"/>
    <mergeCell ref="Z169:AD169"/>
    <mergeCell ref="AG169:AJ169"/>
    <mergeCell ref="AP169:AT169"/>
    <mergeCell ref="AU169:AY169"/>
    <mergeCell ref="BL119:BN119"/>
    <mergeCell ref="AT119:AV119"/>
    <mergeCell ref="AE95:AG95"/>
    <mergeCell ref="AH95:AJ95"/>
    <mergeCell ref="AK95:AM95"/>
    <mergeCell ref="AN95:AP95"/>
    <mergeCell ref="AQ95:AS95"/>
    <mergeCell ref="AT95:AV95"/>
    <mergeCell ref="AW95:AY95"/>
    <mergeCell ref="D95:O95"/>
    <mergeCell ref="P95:R95"/>
    <mergeCell ref="S95:U95"/>
    <mergeCell ref="V95:X95"/>
    <mergeCell ref="Y95:AA95"/>
    <mergeCell ref="B91:C91"/>
    <mergeCell ref="B93:C93"/>
    <mergeCell ref="Y93:AA93"/>
    <mergeCell ref="BI95:BK95"/>
    <mergeCell ref="BL95:BN95"/>
    <mergeCell ref="BF91:BH91"/>
    <mergeCell ref="BI91:BK91"/>
    <mergeCell ref="AB95:AD95"/>
    <mergeCell ref="B96:BO96"/>
    <mergeCell ref="B95:C95"/>
    <mergeCell ref="B94:BO94"/>
    <mergeCell ref="AZ95:BB95"/>
    <mergeCell ref="BC95:BE95"/>
    <mergeCell ref="BF95:BH95"/>
    <mergeCell ref="B99:C99"/>
    <mergeCell ref="D99:O99"/>
    <mergeCell ref="P99:R99"/>
    <mergeCell ref="S99:U99"/>
    <mergeCell ref="AH117:AJ117"/>
    <mergeCell ref="AK117:AM117"/>
    <mergeCell ref="V117:X117"/>
    <mergeCell ref="Y117:AA117"/>
    <mergeCell ref="AN117:AP117"/>
    <mergeCell ref="AQ117:AS117"/>
    <mergeCell ref="AT117:AV117"/>
    <mergeCell ref="B117:C117"/>
    <mergeCell ref="D117:O117"/>
    <mergeCell ref="P117:R117"/>
    <mergeCell ref="S117:U117"/>
    <mergeCell ref="AB119:AD119"/>
    <mergeCell ref="AE119:AG119"/>
    <mergeCell ref="AH119:AJ119"/>
    <mergeCell ref="AK119:AM119"/>
    <mergeCell ref="AN119:AP119"/>
    <mergeCell ref="AQ119:AS119"/>
    <mergeCell ref="B119:C119"/>
    <mergeCell ref="D119:O119"/>
    <mergeCell ref="P119:R119"/>
    <mergeCell ref="S119:U119"/>
    <mergeCell ref="V119:X119"/>
    <mergeCell ref="Y119:AA119"/>
    <mergeCell ref="BL115:BN115"/>
    <mergeCell ref="B116:BO116"/>
    <mergeCell ref="B101:BO101"/>
    <mergeCell ref="B102:BO102"/>
    <mergeCell ref="B103:BO103"/>
    <mergeCell ref="B104:BO104"/>
    <mergeCell ref="B105:BO105"/>
    <mergeCell ref="B118:BO118"/>
    <mergeCell ref="B114:BO114"/>
    <mergeCell ref="B112:BO112"/>
    <mergeCell ref="AB113:AD113"/>
    <mergeCell ref="AE113:AG113"/>
    <mergeCell ref="AH113:AJ113"/>
    <mergeCell ref="AK113:AM113"/>
    <mergeCell ref="B113:C113"/>
    <mergeCell ref="D113:O113"/>
    <mergeCell ref="AQ115:AS115"/>
    <mergeCell ref="AT115:AV115"/>
    <mergeCell ref="AW115:AY115"/>
    <mergeCell ref="B115:C115"/>
    <mergeCell ref="D115:O115"/>
    <mergeCell ref="P115:R115"/>
    <mergeCell ref="S115:U115"/>
    <mergeCell ref="V115:X115"/>
    <mergeCell ref="Y115:AA115"/>
    <mergeCell ref="AB115:AD115"/>
    <mergeCell ref="BF115:BH115"/>
    <mergeCell ref="BI115:BK115"/>
    <mergeCell ref="AW117:AY117"/>
    <mergeCell ref="AZ117:BB117"/>
    <mergeCell ref="AB117:AD117"/>
    <mergeCell ref="AE117:AG117"/>
  </mergeCells>
  <conditionalFormatting sqref="BP266:BW266">
    <cfRule type="cellIs" dxfId="605" priority="1" operator="greaterThan">
      <formula>22</formula>
    </cfRule>
  </conditionalFormatting>
  <conditionalFormatting sqref="AH252">
    <cfRule type="containsText" dxfId="604" priority="2" operator="containsText" text="N">
      <formula>NOT(ISERROR(SEARCH(("N"),(AH252))))</formula>
    </cfRule>
  </conditionalFormatting>
  <conditionalFormatting sqref="AH254">
    <cfRule type="containsText" dxfId="603" priority="3" operator="containsText" text="N">
      <formula>NOT(ISERROR(SEARCH(("N"),(AH254))))</formula>
    </cfRule>
  </conditionalFormatting>
  <conditionalFormatting sqref="AH256">
    <cfRule type="containsText" dxfId="602" priority="4" operator="containsText" text="N">
      <formula>NOT(ISERROR(SEARCH(("N"),(AH256))))</formula>
    </cfRule>
  </conditionalFormatting>
  <conditionalFormatting sqref="AH256">
    <cfRule type="containsText" dxfId="601" priority="5" operator="containsText" text="R">
      <formula>NOT(ISERROR(SEARCH(("R"),(AH256))))</formula>
    </cfRule>
  </conditionalFormatting>
  <conditionalFormatting sqref="AI274">
    <cfRule type="containsText" dxfId="600" priority="6" operator="containsText" text="n">
      <formula>NOT(ISERROR(SEARCH(("n"),(AI274))))</formula>
    </cfRule>
  </conditionalFormatting>
  <conditionalFormatting sqref="AH270">
    <cfRule type="containsText" dxfId="599" priority="7" operator="containsText" text="Y">
      <formula>NOT(ISERROR(SEARCH(("Y"),(AH270))))</formula>
    </cfRule>
  </conditionalFormatting>
  <conditionalFormatting sqref="AH272:AI272">
    <cfRule type="cellIs" dxfId="598" priority="8" operator="greaterThanOrEqual">
      <formula>80</formula>
    </cfRule>
  </conditionalFormatting>
  <conditionalFormatting sqref="BH272">
    <cfRule type="cellIs" dxfId="597" priority="9" operator="greaterThanOrEqual">
      <formula>80</formula>
    </cfRule>
  </conditionalFormatting>
  <conditionalFormatting sqref="BN272">
    <cfRule type="cellIs" dxfId="596" priority="10" operator="greaterThanOrEqual">
      <formula>80</formula>
    </cfRule>
  </conditionalFormatting>
  <conditionalFormatting sqref="AH300">
    <cfRule type="containsText" dxfId="595" priority="11" operator="containsText" text="N">
      <formula>NOT(ISERROR(SEARCH(("N"),(AH300))))</formula>
    </cfRule>
  </conditionalFormatting>
  <conditionalFormatting sqref="AH302">
    <cfRule type="containsText" dxfId="594" priority="12" operator="containsText" text="N">
      <formula>NOT(ISERROR(SEARCH(("N"),(AH302))))</formula>
    </cfRule>
  </conditionalFormatting>
  <conditionalFormatting sqref="AH304">
    <cfRule type="containsText" dxfId="593" priority="13" operator="containsText" text="N">
      <formula>NOT(ISERROR(SEARCH(("N"),(AH304))))</formula>
    </cfRule>
  </conditionalFormatting>
  <conditionalFormatting sqref="AH304">
    <cfRule type="containsText" dxfId="592" priority="14" operator="containsText" text="R">
      <formula>NOT(ISERROR(SEARCH(("R"),(AH304))))</formula>
    </cfRule>
  </conditionalFormatting>
  <conditionalFormatting sqref="AI322">
    <cfRule type="containsText" dxfId="591" priority="15" operator="containsText" text="n">
      <formula>NOT(ISERROR(SEARCH(("n"),(AI322))))</formula>
    </cfRule>
  </conditionalFormatting>
  <conditionalFormatting sqref="AH318">
    <cfRule type="containsText" dxfId="590" priority="16" operator="containsText" text="Y">
      <formula>NOT(ISERROR(SEARCH(("Y"),(AH318))))</formula>
    </cfRule>
  </conditionalFormatting>
  <conditionalFormatting sqref="AH320:AI320">
    <cfRule type="cellIs" dxfId="589" priority="17" operator="greaterThanOrEqual">
      <formula>80</formula>
    </cfRule>
  </conditionalFormatting>
  <conditionalFormatting sqref="BH320">
    <cfRule type="cellIs" dxfId="588" priority="18" operator="greaterThanOrEqual">
      <formula>80</formula>
    </cfRule>
  </conditionalFormatting>
  <conditionalFormatting sqref="BN320">
    <cfRule type="cellIs" dxfId="587" priority="19" operator="greaterThanOrEqual">
      <formula>80</formula>
    </cfRule>
  </conditionalFormatting>
  <conditionalFormatting sqref="BI296">
    <cfRule type="cellIs" dxfId="586" priority="20" operator="greaterThanOrEqual">
      <formula>80</formula>
    </cfRule>
  </conditionalFormatting>
  <conditionalFormatting sqref="AI296">
    <cfRule type="cellIs" dxfId="585" priority="21" operator="greaterThanOrEqual">
      <formula>80</formula>
    </cfRule>
  </conditionalFormatting>
  <conditionalFormatting sqref="AI140:AK140">
    <cfRule type="cellIs" dxfId="584" priority="22" operator="equal">
      <formula>"C"</formula>
    </cfRule>
  </conditionalFormatting>
  <conditionalFormatting sqref="AI140:AK140">
    <cfRule type="containsText" dxfId="583" priority="23" operator="containsText" text="YES">
      <formula>NOT(ISERROR(SEARCH(("YES"),(AI140))))</formula>
    </cfRule>
  </conditionalFormatting>
  <conditionalFormatting sqref="AI140:AK140">
    <cfRule type="containsText" dxfId="582" priority="24" operator="containsText" text="No">
      <formula>NOT(ISERROR(SEARCH(("No"),(AI140))))</formula>
    </cfRule>
  </conditionalFormatting>
  <conditionalFormatting sqref="AW143:AY143">
    <cfRule type="containsText" dxfId="581" priority="25" operator="containsText" text="X">
      <formula>NOT(ISERROR(SEARCH(("X"),(AW143))))</formula>
    </cfRule>
  </conditionalFormatting>
  <conditionalFormatting sqref="AT16 AX16 AZ8:AZ15 BD8:BD15 BF16 BH8:BH15 BJ16 BM9:BM13 BS8:BS15 BW8:BW15">
    <cfRule type="cellIs" dxfId="580" priority="26" operator="greaterThan">
      <formula>0</formula>
    </cfRule>
  </conditionalFormatting>
  <conditionalFormatting sqref="BM8">
    <cfRule type="cellIs" dxfId="579" priority="27" operator="greaterThan">
      <formula>0</formula>
    </cfRule>
  </conditionalFormatting>
  <conditionalFormatting sqref="AM144">
    <cfRule type="containsText" dxfId="578" priority="28" operator="containsText" text="x">
      <formula>NOT(ISERROR(SEARCH(("x"),(AM144))))</formula>
    </cfRule>
  </conditionalFormatting>
  <conditionalFormatting sqref="AN144:AP144">
    <cfRule type="cellIs" dxfId="577" priority="29" operator="equal">
      <formula>"C"</formula>
    </cfRule>
  </conditionalFormatting>
  <conditionalFormatting sqref="AN144:AP144">
    <cfRule type="containsText" dxfId="576" priority="30" operator="containsText" text="NO">
      <formula>NOT(ISERROR(SEARCH(("NO"),(AN144))))</formula>
    </cfRule>
  </conditionalFormatting>
  <conditionalFormatting sqref="AN144:AP144">
    <cfRule type="containsText" dxfId="575" priority="31" operator="containsText" text="YES">
      <formula>NOT(ISERROR(SEARCH(("YES"),(AN144))))</formula>
    </cfRule>
  </conditionalFormatting>
  <conditionalFormatting sqref="AS143:AU143">
    <cfRule type="cellIs" dxfId="574" priority="32" operator="equal">
      <formula>"C"</formula>
    </cfRule>
  </conditionalFormatting>
  <conditionalFormatting sqref="AS143:AU143">
    <cfRule type="containsText" dxfId="573" priority="33" operator="containsText" text="YES">
      <formula>NOT(ISERROR(SEARCH(("YES"),(AS143))))</formula>
    </cfRule>
  </conditionalFormatting>
  <conditionalFormatting sqref="AS143:AU143">
    <cfRule type="containsText" dxfId="572" priority="34" operator="containsText" text="NO">
      <formula>NOT(ISERROR(SEARCH(("NO"),(AS143))))</formula>
    </cfRule>
  </conditionalFormatting>
  <conditionalFormatting sqref="AO142:AQ142">
    <cfRule type="cellIs" dxfId="571" priority="35" operator="equal">
      <formula>"C"</formula>
    </cfRule>
  </conditionalFormatting>
  <conditionalFormatting sqref="AO142:AQ142">
    <cfRule type="containsText" dxfId="570" priority="36" operator="containsText" text="NO">
      <formula>NOT(ISERROR(SEARCH(("NO"),(AO142))))</formula>
    </cfRule>
  </conditionalFormatting>
  <conditionalFormatting sqref="AO142:AQ142">
    <cfRule type="containsText" dxfId="569" priority="37" operator="containsText" text="YES">
      <formula>NOT(ISERROR(SEARCH(("YES"),(AO142))))</formula>
    </cfRule>
  </conditionalFormatting>
  <conditionalFormatting sqref="BP142">
    <cfRule type="containsText" dxfId="568" priority="38" operator="containsText" text="No">
      <formula>NOT(ISERROR(SEARCH(("No"),(BP142))))</formula>
    </cfRule>
  </conditionalFormatting>
  <conditionalFormatting sqref="BP142">
    <cfRule type="containsText" dxfId="567" priority="39" operator="containsText" text="Yes">
      <formula>NOT(ISERROR(SEARCH(("Yes"),(BP142))))</formula>
    </cfRule>
  </conditionalFormatting>
  <conditionalFormatting sqref="AP141:AR141">
    <cfRule type="cellIs" dxfId="566" priority="40" operator="equal">
      <formula>"C"</formula>
    </cfRule>
  </conditionalFormatting>
  <conditionalFormatting sqref="AP141:AR141">
    <cfRule type="containsText" dxfId="565" priority="41" operator="containsText" text="No">
      <formula>NOT(ISERROR(SEARCH(("No"),(AP141))))</formula>
    </cfRule>
  </conditionalFormatting>
  <conditionalFormatting sqref="AP141:AR141">
    <cfRule type="containsText" dxfId="564" priority="42" operator="containsText" text="Yes">
      <formula>NOT(ISERROR(SEARCH(("Yes"),(AP141))))</formula>
    </cfRule>
  </conditionalFormatting>
  <conditionalFormatting sqref="AL148:AN148">
    <cfRule type="containsText" dxfId="563" priority="43" operator="containsText" text="No">
      <formula>NOT(ISERROR(SEARCH(("No"),(AL148))))</formula>
    </cfRule>
  </conditionalFormatting>
  <conditionalFormatting sqref="AL148:AN148">
    <cfRule type="containsText" dxfId="562" priority="44" operator="containsText" text="Yes">
      <formula>NOT(ISERROR(SEARCH(("Yes"),(AL148))))</formula>
    </cfRule>
  </conditionalFormatting>
  <conditionalFormatting sqref="AH53:AJ53">
    <cfRule type="cellIs" dxfId="561" priority="45" operator="between">
      <formula>3</formula>
      <formula>16</formula>
    </cfRule>
  </conditionalFormatting>
  <conditionalFormatting sqref="AH71:AJ71">
    <cfRule type="cellIs" dxfId="560" priority="46" operator="between">
      <formula>3</formula>
      <formula>16</formula>
    </cfRule>
  </conditionalFormatting>
  <conditionalFormatting sqref="AH73:AJ73">
    <cfRule type="cellIs" dxfId="559" priority="47" operator="between">
      <formula>3</formula>
      <formula>16</formula>
    </cfRule>
  </conditionalFormatting>
  <conditionalFormatting sqref="AH75:AJ75">
    <cfRule type="cellIs" dxfId="558" priority="48" operator="between">
      <formula>3</formula>
      <formula>16</formula>
    </cfRule>
  </conditionalFormatting>
  <conditionalFormatting sqref="AH111:AJ111">
    <cfRule type="cellIs" dxfId="557" priority="49" operator="between">
      <formula>3</formula>
      <formula>16</formula>
    </cfRule>
  </conditionalFormatting>
  <conditionalFormatting sqref="AH109:AJ109">
    <cfRule type="cellIs" dxfId="556" priority="50" operator="between">
      <formula>3</formula>
      <formula>16</formula>
    </cfRule>
  </conditionalFormatting>
  <conditionalFormatting sqref="AH115:AJ115">
    <cfRule type="cellIs" dxfId="555" priority="51" operator="between">
      <formula>3</formula>
      <formula>16</formula>
    </cfRule>
  </conditionalFormatting>
  <conditionalFormatting sqref="AH129:AJ129">
    <cfRule type="cellIs" dxfId="554" priority="52" operator="between">
      <formula>3</formula>
      <formula>16</formula>
    </cfRule>
  </conditionalFormatting>
  <conditionalFormatting sqref="AH131:AJ131">
    <cfRule type="cellIs" dxfId="553" priority="53" operator="between">
      <formula>3</formula>
      <formula>16</formula>
    </cfRule>
  </conditionalFormatting>
  <conditionalFormatting sqref="AN53:AP53">
    <cfRule type="cellIs" dxfId="552" priority="54" operator="between">
      <formula>3</formula>
      <formula>16</formula>
    </cfRule>
  </conditionalFormatting>
  <conditionalFormatting sqref="AN99:AP99">
    <cfRule type="cellIs" dxfId="551" priority="55" operator="between">
      <formula>3</formula>
      <formula>16</formula>
    </cfRule>
  </conditionalFormatting>
  <conditionalFormatting sqref="AN107:AP107">
    <cfRule type="cellIs" dxfId="550" priority="56" operator="between">
      <formula>3</formula>
      <formula>16</formula>
    </cfRule>
  </conditionalFormatting>
  <conditionalFormatting sqref="AN109:AP109">
    <cfRule type="cellIs" dxfId="549" priority="57" operator="between">
      <formula>3</formula>
      <formula>16</formula>
    </cfRule>
  </conditionalFormatting>
  <conditionalFormatting sqref="AN111:AP111">
    <cfRule type="cellIs" dxfId="548" priority="58" operator="between">
      <formula>3</formula>
      <formula>16</formula>
    </cfRule>
  </conditionalFormatting>
  <conditionalFormatting sqref="AN115:AP115">
    <cfRule type="cellIs" dxfId="547" priority="59" operator="between">
      <formula>3</formula>
      <formula>16</formula>
    </cfRule>
  </conditionalFormatting>
  <conditionalFormatting sqref="AN129:AP129">
    <cfRule type="cellIs" dxfId="546" priority="60" operator="between">
      <formula>3</formula>
      <formula>16</formula>
    </cfRule>
  </conditionalFormatting>
  <conditionalFormatting sqref="AN131:AP131">
    <cfRule type="cellIs" dxfId="545" priority="61" operator="between">
      <formula>3</formula>
      <formula>16</formula>
    </cfRule>
  </conditionalFormatting>
  <conditionalFormatting sqref="V45:X45">
    <cfRule type="cellIs" dxfId="544" priority="62" operator="between">
      <formula>3</formula>
      <formula>30</formula>
    </cfRule>
  </conditionalFormatting>
  <conditionalFormatting sqref="V117:X117">
    <cfRule type="cellIs" dxfId="543" priority="63" operator="between">
      <formula>3</formula>
      <formula>30</formula>
    </cfRule>
  </conditionalFormatting>
  <conditionalFormatting sqref="V125:X125">
    <cfRule type="cellIs" dxfId="542" priority="64" operator="lessThan">
      <formula>1.25</formula>
    </cfRule>
  </conditionalFormatting>
  <conditionalFormatting sqref="V127:X127">
    <cfRule type="cellIs" dxfId="541" priority="65" operator="between">
      <formula>3</formula>
      <formula>30</formula>
    </cfRule>
  </conditionalFormatting>
  <conditionalFormatting sqref="AB45:AD45">
    <cfRule type="cellIs" dxfId="540" priority="66" operator="between">
      <formula>3</formula>
      <formula>30</formula>
    </cfRule>
  </conditionalFormatting>
  <conditionalFormatting sqref="AB51:AD51">
    <cfRule type="cellIs" dxfId="539" priority="67" operator="between">
      <formula>3</formula>
      <formula>30</formula>
    </cfRule>
  </conditionalFormatting>
  <conditionalFormatting sqref="AB117:AD117">
    <cfRule type="cellIs" dxfId="538" priority="68" operator="between">
      <formula>3</formula>
      <formula>30</formula>
    </cfRule>
  </conditionalFormatting>
  <conditionalFormatting sqref="AB125:AD125">
    <cfRule type="cellIs" dxfId="537" priority="69" operator="lessThan">
      <formula>1.25</formula>
    </cfRule>
  </conditionalFormatting>
  <conditionalFormatting sqref="AB127:AD127">
    <cfRule type="cellIs" dxfId="536" priority="70" operator="between">
      <formula>3</formula>
      <formula>30</formula>
    </cfRule>
  </conditionalFormatting>
  <conditionalFormatting sqref="AH77">
    <cfRule type="cellIs" dxfId="535" priority="71" operator="between">
      <formula>3</formula>
      <formula>16</formula>
    </cfRule>
  </conditionalFormatting>
  <conditionalFormatting sqref="AH45:AJ45">
    <cfRule type="cellIs" dxfId="534" priority="72" operator="between">
      <formula>3</formula>
      <formula>16</formula>
    </cfRule>
  </conditionalFormatting>
  <conditionalFormatting sqref="AH51:AJ51">
    <cfRule type="cellIs" dxfId="533" priority="73" operator="between">
      <formula>3</formula>
      <formula>16</formula>
    </cfRule>
  </conditionalFormatting>
  <conditionalFormatting sqref="AH117:AJ117">
    <cfRule type="cellIs" dxfId="532" priority="74" operator="between">
      <formula>3</formula>
      <formula>16</formula>
    </cfRule>
  </conditionalFormatting>
  <conditionalFormatting sqref="AH125:AJ125">
    <cfRule type="cellIs" dxfId="531" priority="75" operator="lessThan">
      <formula>1.25</formula>
    </cfRule>
  </conditionalFormatting>
  <conditionalFormatting sqref="AH127:AJ127">
    <cfRule type="cellIs" dxfId="530" priority="76" operator="between">
      <formula>3</formula>
      <formula>16</formula>
    </cfRule>
  </conditionalFormatting>
  <conditionalFormatting sqref="BL47:BN47">
    <cfRule type="cellIs" dxfId="529" priority="77" operator="between">
      <formula>3</formula>
      <formula>16</formula>
    </cfRule>
  </conditionalFormatting>
  <conditionalFormatting sqref="AN45:AP45">
    <cfRule type="cellIs" dxfId="528" priority="78" operator="between">
      <formula>3</formula>
      <formula>16</formula>
    </cfRule>
  </conditionalFormatting>
  <conditionalFormatting sqref="AN51:AP51">
    <cfRule type="cellIs" dxfId="527" priority="79" operator="between">
      <formula>3</formula>
      <formula>16</formula>
    </cfRule>
  </conditionalFormatting>
  <conditionalFormatting sqref="AN117:AP117">
    <cfRule type="cellIs" dxfId="526" priority="80" operator="between">
      <formula>3</formula>
      <formula>16</formula>
    </cfRule>
  </conditionalFormatting>
  <conditionalFormatting sqref="AN125:AP125">
    <cfRule type="cellIs" dxfId="525" priority="81" operator="lessThan">
      <formula>1.25</formula>
    </cfRule>
  </conditionalFormatting>
  <conditionalFormatting sqref="AN127:AP127">
    <cfRule type="cellIs" dxfId="524" priority="82" operator="between">
      <formula>3</formula>
      <formula>16</formula>
    </cfRule>
  </conditionalFormatting>
  <conditionalFormatting sqref="AH79">
    <cfRule type="cellIs" dxfId="523" priority="83" operator="between">
      <formula>3</formula>
      <formula>16</formula>
    </cfRule>
  </conditionalFormatting>
  <conditionalFormatting sqref="AT45">
    <cfRule type="cellIs" dxfId="522" priority="84" operator="between">
      <formula>3</formula>
      <formula>16</formula>
    </cfRule>
  </conditionalFormatting>
  <conditionalFormatting sqref="BL45">
    <cfRule type="cellIs" dxfId="521" priority="85" operator="between">
      <formula>3</formula>
      <formula>16</formula>
    </cfRule>
  </conditionalFormatting>
  <conditionalFormatting sqref="AZ34">
    <cfRule type="cellIs" dxfId="520" priority="86" operator="between">
      <formula>3</formula>
      <formula>16</formula>
    </cfRule>
  </conditionalFormatting>
  <conditionalFormatting sqref="AZ45">
    <cfRule type="cellIs" dxfId="519" priority="87" operator="between">
      <formula>3</formula>
      <formula>16</formula>
    </cfRule>
  </conditionalFormatting>
  <conditionalFormatting sqref="BF45">
    <cfRule type="cellIs" dxfId="518" priority="88" operator="between">
      <formula>3</formula>
      <formula>16</formula>
    </cfRule>
  </conditionalFormatting>
  <conditionalFormatting sqref="BF34">
    <cfRule type="cellIs" dxfId="517" priority="89" operator="between">
      <formula>3</formula>
      <formula>16</formula>
    </cfRule>
  </conditionalFormatting>
  <conditionalFormatting sqref="BL34">
    <cfRule type="cellIs" dxfId="516" priority="90" operator="between">
      <formula>3</formula>
      <formula>16</formula>
    </cfRule>
  </conditionalFormatting>
  <conditionalFormatting sqref="BL53 BL65 BL99 BL107 BL111">
    <cfRule type="cellIs" dxfId="515" priority="91" operator="between">
      <formula>3</formula>
      <formula>16</formula>
    </cfRule>
  </conditionalFormatting>
  <conditionalFormatting sqref="BL115">
    <cfRule type="cellIs" dxfId="514" priority="92" operator="between">
      <formula>3</formula>
      <formula>16</formula>
    </cfRule>
  </conditionalFormatting>
  <conditionalFormatting sqref="BL51">
    <cfRule type="cellIs" dxfId="513" priority="93" operator="between">
      <formula>3</formula>
      <formula>16</formula>
    </cfRule>
  </conditionalFormatting>
  <conditionalFormatting sqref="BL117">
    <cfRule type="cellIs" dxfId="512" priority="94" operator="between">
      <formula>3</formula>
      <formula>16</formula>
    </cfRule>
  </conditionalFormatting>
  <conditionalFormatting sqref="BL125">
    <cfRule type="cellIs" dxfId="511" priority="95" operator="between">
      <formula>3</formula>
      <formula>16</formula>
    </cfRule>
  </conditionalFormatting>
  <conditionalFormatting sqref="BL127">
    <cfRule type="cellIs" dxfId="510" priority="96" operator="between">
      <formula>3</formula>
      <formula>16</formula>
    </cfRule>
  </conditionalFormatting>
  <conditionalFormatting sqref="AH87:AJ87">
    <cfRule type="cellIs" dxfId="509" priority="97" operator="between">
      <formula>3</formula>
      <formula>16</formula>
    </cfRule>
  </conditionalFormatting>
  <conditionalFormatting sqref="AH89:AJ89">
    <cfRule type="cellIs" dxfId="508" priority="98" operator="between">
      <formula>3</formula>
      <formula>16</formula>
    </cfRule>
  </conditionalFormatting>
  <conditionalFormatting sqref="AH93:AJ93">
    <cfRule type="cellIs" dxfId="507" priority="99" operator="between">
      <formula>3</formula>
      <formula>16</formula>
    </cfRule>
  </conditionalFormatting>
  <conditionalFormatting sqref="AH95:AJ95">
    <cfRule type="cellIs" dxfId="506" priority="100" operator="between">
      <formula>3</formula>
      <formula>16</formula>
    </cfRule>
  </conditionalFormatting>
  <conditionalFormatting sqref="AH97:AJ97">
    <cfRule type="cellIs" dxfId="505" priority="101" operator="between">
      <formula>3</formula>
      <formula>16</formula>
    </cfRule>
  </conditionalFormatting>
  <conditionalFormatting sqref="AN87:AP87">
    <cfRule type="cellIs" dxfId="504" priority="102" operator="between">
      <formula>3</formula>
      <formula>16</formula>
    </cfRule>
  </conditionalFormatting>
  <conditionalFormatting sqref="AN89:AP89">
    <cfRule type="cellIs" dxfId="503" priority="103" operator="between">
      <formula>3</formula>
      <formula>16</formula>
    </cfRule>
  </conditionalFormatting>
  <conditionalFormatting sqref="AN93:AP93">
    <cfRule type="cellIs" dxfId="502" priority="104" operator="between">
      <formula>3</formula>
      <formula>16</formula>
    </cfRule>
  </conditionalFormatting>
  <conditionalFormatting sqref="AN95:AP95">
    <cfRule type="cellIs" dxfId="501" priority="105" operator="between">
      <formula>3</formula>
      <formula>16</formula>
    </cfRule>
  </conditionalFormatting>
  <conditionalFormatting sqref="AN97:AP97">
    <cfRule type="cellIs" dxfId="500" priority="106" operator="between">
      <formula>3</formula>
      <formula>16</formula>
    </cfRule>
  </conditionalFormatting>
  <conditionalFormatting sqref="AT79">
    <cfRule type="cellIs" dxfId="499" priority="107" operator="between">
      <formula>3</formula>
      <formula>16</formula>
    </cfRule>
  </conditionalFormatting>
  <conditionalFormatting sqref="AT53:AV53">
    <cfRule type="cellIs" dxfId="498" priority="108" operator="between">
      <formula>3</formula>
      <formula>16</formula>
    </cfRule>
  </conditionalFormatting>
  <conditionalFormatting sqref="AT65:AV65">
    <cfRule type="cellIs" dxfId="497" priority="109" operator="between">
      <formula>3</formula>
      <formula>16</formula>
    </cfRule>
  </conditionalFormatting>
  <conditionalFormatting sqref="AT89:AV89">
    <cfRule type="cellIs" dxfId="496" priority="110" operator="between">
      <formula>3</formula>
      <formula>16</formula>
    </cfRule>
  </conditionalFormatting>
  <conditionalFormatting sqref="AT93:AV93">
    <cfRule type="cellIs" dxfId="495" priority="111" operator="between">
      <formula>3</formula>
      <formula>16</formula>
    </cfRule>
  </conditionalFormatting>
  <conditionalFormatting sqref="AT95:AV95">
    <cfRule type="cellIs" dxfId="494" priority="112" operator="between">
      <formula>3</formula>
      <formula>16</formula>
    </cfRule>
  </conditionalFormatting>
  <conditionalFormatting sqref="AT97:AV97">
    <cfRule type="cellIs" dxfId="493" priority="113" operator="between">
      <formula>3</formula>
      <formula>16</formula>
    </cfRule>
  </conditionalFormatting>
  <conditionalFormatting sqref="AT99:AV99">
    <cfRule type="cellIs" dxfId="492" priority="114" operator="between">
      <formula>3</formula>
      <formula>16</formula>
    </cfRule>
  </conditionalFormatting>
  <conditionalFormatting sqref="AT107:AV107">
    <cfRule type="cellIs" dxfId="491" priority="115" operator="between">
      <formula>3</formula>
      <formula>16</formula>
    </cfRule>
  </conditionalFormatting>
  <conditionalFormatting sqref="AT109:AV109">
    <cfRule type="cellIs" dxfId="490" priority="116" operator="between">
      <formula>3</formula>
      <formula>16</formula>
    </cfRule>
  </conditionalFormatting>
  <conditionalFormatting sqref="AT111:AV111">
    <cfRule type="cellIs" dxfId="489" priority="117" operator="between">
      <formula>3</formula>
      <formula>16</formula>
    </cfRule>
  </conditionalFormatting>
  <conditionalFormatting sqref="AT115:AV115">
    <cfRule type="cellIs" dxfId="488" priority="118" operator="between">
      <formula>3</formula>
      <formula>16</formula>
    </cfRule>
  </conditionalFormatting>
  <conditionalFormatting sqref="AT117:AV117">
    <cfRule type="cellIs" dxfId="487" priority="119" operator="between">
      <formula>3</formula>
      <formula>16</formula>
    </cfRule>
  </conditionalFormatting>
  <conditionalFormatting sqref="AT125:AV125">
    <cfRule type="cellIs" dxfId="486" priority="120" operator="lessThan">
      <formula>1</formula>
    </cfRule>
  </conditionalFormatting>
  <conditionalFormatting sqref="AT127:AV127">
    <cfRule type="cellIs" dxfId="485" priority="121" operator="between">
      <formula>3</formula>
      <formula>16</formula>
    </cfRule>
  </conditionalFormatting>
  <conditionalFormatting sqref="AT129:AV129">
    <cfRule type="cellIs" dxfId="484" priority="122" operator="between">
      <formula>3</formula>
      <formula>16</formula>
    </cfRule>
  </conditionalFormatting>
  <conditionalFormatting sqref="AT131:AV131">
    <cfRule type="cellIs" dxfId="483" priority="123" operator="between">
      <formula>3</formula>
      <formula>16</formula>
    </cfRule>
  </conditionalFormatting>
  <conditionalFormatting sqref="AZ28:BB28">
    <cfRule type="cellIs" dxfId="482" priority="124" operator="between">
      <formula>3</formula>
      <formula>16</formula>
    </cfRule>
  </conditionalFormatting>
  <conditionalFormatting sqref="AZ30:BB30">
    <cfRule type="cellIs" dxfId="481" priority="125" operator="between">
      <formula>3</formula>
      <formula>16</formula>
    </cfRule>
  </conditionalFormatting>
  <conditionalFormatting sqref="AZ32:BB32">
    <cfRule type="cellIs" dxfId="480" priority="126" operator="between">
      <formula>3</formula>
      <formula>16</formula>
    </cfRule>
  </conditionalFormatting>
  <conditionalFormatting sqref="AZ47:BB47">
    <cfRule type="cellIs" dxfId="479" priority="127" operator="between">
      <formula>3</formula>
      <formula>16</formula>
    </cfRule>
  </conditionalFormatting>
  <conditionalFormatting sqref="AZ53">
    <cfRule type="cellIs" dxfId="478" priority="128" operator="between">
      <formula>3</formula>
      <formula>16</formula>
    </cfRule>
  </conditionalFormatting>
  <conditionalFormatting sqref="AZ65:BB65">
    <cfRule type="cellIs" dxfId="477" priority="129" operator="between">
      <formula>3</formula>
      <formula>16</formula>
    </cfRule>
  </conditionalFormatting>
  <conditionalFormatting sqref="AZ79:BB79">
    <cfRule type="cellIs" dxfId="476" priority="130" operator="between">
      <formula>3</formula>
      <formula>16</formula>
    </cfRule>
  </conditionalFormatting>
  <conditionalFormatting sqref="AZ87:BB87">
    <cfRule type="cellIs" dxfId="475" priority="131" operator="between">
      <formula>3</formula>
      <formula>16</formula>
    </cfRule>
  </conditionalFormatting>
  <conditionalFormatting sqref="AZ89:BB89">
    <cfRule type="cellIs" dxfId="474" priority="132" operator="between">
      <formula>3</formula>
      <formula>16</formula>
    </cfRule>
  </conditionalFormatting>
  <conditionalFormatting sqref="AZ93:BB93">
    <cfRule type="cellIs" dxfId="473" priority="133" operator="between">
      <formula>3</formula>
      <formula>16</formula>
    </cfRule>
  </conditionalFormatting>
  <conditionalFormatting sqref="AZ95:BB95">
    <cfRule type="cellIs" dxfId="472" priority="134" operator="between">
      <formula>3</formula>
      <formula>16</formula>
    </cfRule>
  </conditionalFormatting>
  <conditionalFormatting sqref="AZ97:BB97">
    <cfRule type="cellIs" dxfId="471" priority="135" operator="between">
      <formula>3</formula>
      <formula>16</formula>
    </cfRule>
  </conditionalFormatting>
  <conditionalFormatting sqref="AZ99:BB99">
    <cfRule type="cellIs" dxfId="470" priority="136" operator="between">
      <formula>3</formula>
      <formula>16</formula>
    </cfRule>
  </conditionalFormatting>
  <conditionalFormatting sqref="AZ107:BB107">
    <cfRule type="cellIs" dxfId="469" priority="137" operator="between">
      <formula>3</formula>
      <formula>16</formula>
    </cfRule>
  </conditionalFormatting>
  <conditionalFormatting sqref="AZ109:BB109">
    <cfRule type="cellIs" dxfId="468" priority="138" operator="between">
      <formula>3</formula>
      <formula>16</formula>
    </cfRule>
  </conditionalFormatting>
  <conditionalFormatting sqref="AZ111:BB111">
    <cfRule type="cellIs" dxfId="467" priority="139" operator="between">
      <formula>3</formula>
      <formula>16</formula>
    </cfRule>
  </conditionalFormatting>
  <conditionalFormatting sqref="AZ115:BB115">
    <cfRule type="cellIs" dxfId="466" priority="140" operator="between">
      <formula>3</formula>
      <formula>16</formula>
    </cfRule>
  </conditionalFormatting>
  <conditionalFormatting sqref="AZ117:BB117">
    <cfRule type="cellIs" dxfId="465" priority="141" operator="between">
      <formula>3</formula>
      <formula>16</formula>
    </cfRule>
  </conditionalFormatting>
  <conditionalFormatting sqref="AZ125:BB125">
    <cfRule type="cellIs" dxfId="464" priority="142" operator="between">
      <formula>3</formula>
      <formula>16</formula>
    </cfRule>
  </conditionalFormatting>
  <conditionalFormatting sqref="AZ127:BB127">
    <cfRule type="cellIs" dxfId="463" priority="143" operator="between">
      <formula>3</formula>
      <formula>16</formula>
    </cfRule>
  </conditionalFormatting>
  <conditionalFormatting sqref="AZ129:BB129">
    <cfRule type="cellIs" dxfId="462" priority="144" operator="between">
      <formula>3</formula>
      <formula>16</formula>
    </cfRule>
  </conditionalFormatting>
  <conditionalFormatting sqref="AZ131:BB131">
    <cfRule type="cellIs" dxfId="461" priority="145" operator="between">
      <formula>3</formula>
      <formula>16</formula>
    </cfRule>
  </conditionalFormatting>
  <conditionalFormatting sqref="BF28:BH28">
    <cfRule type="cellIs" dxfId="460" priority="146" operator="between">
      <formula>3</formula>
      <formula>16</formula>
    </cfRule>
  </conditionalFormatting>
  <conditionalFormatting sqref="BF30:BH30">
    <cfRule type="cellIs" dxfId="459" priority="147" operator="between">
      <formula>3</formula>
      <formula>30</formula>
    </cfRule>
  </conditionalFormatting>
  <conditionalFormatting sqref="BF32:BH32">
    <cfRule type="cellIs" dxfId="458" priority="148" operator="between">
      <formula>3</formula>
      <formula>16</formula>
    </cfRule>
  </conditionalFormatting>
  <conditionalFormatting sqref="BF47:BH47">
    <cfRule type="cellIs" dxfId="457" priority="149" operator="between">
      <formula>3</formula>
      <formula>16</formula>
    </cfRule>
  </conditionalFormatting>
  <conditionalFormatting sqref="BF53:BH53">
    <cfRule type="cellIs" dxfId="456" priority="150" operator="between">
      <formula>3</formula>
      <formula>16</formula>
    </cfRule>
  </conditionalFormatting>
  <conditionalFormatting sqref="BF65:BH65">
    <cfRule type="cellIs" dxfId="455" priority="151" operator="between">
      <formula>3</formula>
      <formula>16</formula>
    </cfRule>
  </conditionalFormatting>
  <conditionalFormatting sqref="BF87:BH87">
    <cfRule type="cellIs" dxfId="454" priority="152" operator="between">
      <formula>3</formula>
      <formula>16</formula>
    </cfRule>
  </conditionalFormatting>
  <conditionalFormatting sqref="BF89:BH89">
    <cfRule type="cellIs" dxfId="453" priority="153" operator="between">
      <formula>3</formula>
      <formula>16</formula>
    </cfRule>
  </conditionalFormatting>
  <conditionalFormatting sqref="BF93:BH93">
    <cfRule type="cellIs" dxfId="452" priority="154" operator="between">
      <formula>3</formula>
      <formula>16</formula>
    </cfRule>
  </conditionalFormatting>
  <conditionalFormatting sqref="BF95:BH95">
    <cfRule type="cellIs" dxfId="451" priority="155" operator="between">
      <formula>3</formula>
      <formula>16</formula>
    </cfRule>
  </conditionalFormatting>
  <conditionalFormatting sqref="BF97:BH97">
    <cfRule type="cellIs" dxfId="450" priority="156" operator="between">
      <formula>3</formula>
      <formula>16</formula>
    </cfRule>
  </conditionalFormatting>
  <conditionalFormatting sqref="BF99:BH99">
    <cfRule type="cellIs" dxfId="449" priority="157" operator="between">
      <formula>3</formula>
      <formula>16</formula>
    </cfRule>
  </conditionalFormatting>
  <conditionalFormatting sqref="BF107:BH107">
    <cfRule type="cellIs" dxfId="448" priority="158" operator="between">
      <formula>3</formula>
      <formula>16</formula>
    </cfRule>
  </conditionalFormatting>
  <conditionalFormatting sqref="BF109:BH109">
    <cfRule type="cellIs" dxfId="447" priority="159" operator="between">
      <formula>3</formula>
      <formula>16</formula>
    </cfRule>
  </conditionalFormatting>
  <conditionalFormatting sqref="BF111:BH111">
    <cfRule type="cellIs" dxfId="446" priority="160" operator="between">
      <formula>3</formula>
      <formula>16</formula>
    </cfRule>
  </conditionalFormatting>
  <conditionalFormatting sqref="BF115:BH115">
    <cfRule type="cellIs" dxfId="445" priority="161" operator="between">
      <formula>3</formula>
      <formula>16</formula>
    </cfRule>
  </conditionalFormatting>
  <conditionalFormatting sqref="BF117:BH117">
    <cfRule type="cellIs" dxfId="444" priority="162" operator="between">
      <formula>3</formula>
      <formula>16</formula>
    </cfRule>
  </conditionalFormatting>
  <conditionalFormatting sqref="BF125:BH125">
    <cfRule type="cellIs" dxfId="443" priority="163" operator="between">
      <formula>3</formula>
      <formula>16</formula>
    </cfRule>
  </conditionalFormatting>
  <conditionalFormatting sqref="BF127:BH127">
    <cfRule type="cellIs" dxfId="442" priority="164" operator="between">
      <formula>3</formula>
      <formula>16</formula>
    </cfRule>
  </conditionalFormatting>
  <conditionalFormatting sqref="BF129:BH129">
    <cfRule type="cellIs" dxfId="441" priority="165" operator="between">
      <formula>3</formula>
      <formula>16</formula>
    </cfRule>
  </conditionalFormatting>
  <conditionalFormatting sqref="BF131:BH131">
    <cfRule type="cellIs" dxfId="440" priority="166" operator="between">
      <formula>3</formula>
      <formula>16</formula>
    </cfRule>
  </conditionalFormatting>
  <conditionalFormatting sqref="BL28:BN28">
    <cfRule type="cellIs" dxfId="439" priority="167" operator="between">
      <formula>3</formula>
      <formula>16</formula>
    </cfRule>
  </conditionalFormatting>
  <conditionalFormatting sqref="BL30:BN30">
    <cfRule type="cellIs" dxfId="438" priority="168" operator="between">
      <formula>3</formula>
      <formula>30</formula>
    </cfRule>
  </conditionalFormatting>
  <conditionalFormatting sqref="BL32:BN32">
    <cfRule type="cellIs" dxfId="437" priority="169" operator="between">
      <formula>3</formula>
      <formula>16</formula>
    </cfRule>
  </conditionalFormatting>
  <conditionalFormatting sqref="AZ51:BB51">
    <cfRule type="cellIs" dxfId="436" priority="170" operator="between">
      <formula>3</formula>
      <formula>16</formula>
    </cfRule>
  </conditionalFormatting>
  <conditionalFormatting sqref="BF51:BH51">
    <cfRule type="cellIs" dxfId="435" priority="171" operator="between">
      <formula>3</formula>
      <formula>16</formula>
    </cfRule>
  </conditionalFormatting>
  <conditionalFormatting sqref="AT51:AV51">
    <cfRule type="cellIs" dxfId="434" priority="172" operator="between">
      <formula>3</formula>
      <formula>16</formula>
    </cfRule>
  </conditionalFormatting>
  <conditionalFormatting sqref="AN79:AP79">
    <cfRule type="cellIs" dxfId="433" priority="173" operator="between">
      <formula>3</formula>
      <formula>16</formula>
    </cfRule>
  </conditionalFormatting>
  <conditionalFormatting sqref="BF79:BH79">
    <cfRule type="cellIs" dxfId="432" priority="174" operator="between">
      <formula>3</formula>
      <formula>16</formula>
    </cfRule>
  </conditionalFormatting>
  <conditionalFormatting sqref="AT87:AV87">
    <cfRule type="cellIs" dxfId="431" priority="175" operator="between">
      <formula>3</formula>
      <formula>16</formula>
    </cfRule>
  </conditionalFormatting>
  <conditionalFormatting sqref="BL87:BN87">
    <cfRule type="cellIs" dxfId="430" priority="176" operator="between">
      <formula>3</formula>
      <formula>16</formula>
    </cfRule>
  </conditionalFormatting>
  <conditionalFormatting sqref="BL89:BN89">
    <cfRule type="cellIs" dxfId="429" priority="177" operator="between">
      <formula>3</formula>
      <formula>16</formula>
    </cfRule>
  </conditionalFormatting>
  <conditionalFormatting sqref="BL93:BN93">
    <cfRule type="cellIs" dxfId="428" priority="178" operator="between">
      <formula>3</formula>
      <formula>16</formula>
    </cfRule>
  </conditionalFormatting>
  <conditionalFormatting sqref="BL95:BN95">
    <cfRule type="cellIs" dxfId="427" priority="179" operator="between">
      <formula>3</formula>
      <formula>16</formula>
    </cfRule>
  </conditionalFormatting>
  <conditionalFormatting sqref="BL97:BN97">
    <cfRule type="cellIs" dxfId="426" priority="180" operator="between">
      <formula>3</formula>
      <formula>16</formula>
    </cfRule>
  </conditionalFormatting>
  <conditionalFormatting sqref="BL109:BN109">
    <cfRule type="cellIs" dxfId="425" priority="181" operator="between">
      <formula>3</formula>
      <formula>16</formula>
    </cfRule>
  </conditionalFormatting>
  <conditionalFormatting sqref="AW109:AY109">
    <cfRule type="cellIs" dxfId="424" priority="182" operator="between">
      <formula>3</formula>
      <formula>16</formula>
    </cfRule>
  </conditionalFormatting>
  <conditionalFormatting sqref="BL129:BN129">
    <cfRule type="cellIs" dxfId="423" priority="183" operator="between">
      <formula>3</formula>
      <formula>16</formula>
    </cfRule>
  </conditionalFormatting>
  <conditionalFormatting sqref="BL131:BN131">
    <cfRule type="cellIs" dxfId="422" priority="184" operator="between">
      <formula>3</formula>
      <formula>16</formula>
    </cfRule>
  </conditionalFormatting>
  <conditionalFormatting sqref="V47:X47">
    <cfRule type="cellIs" dxfId="421" priority="185" operator="between">
      <formula>3</formula>
      <formula>30</formula>
    </cfRule>
  </conditionalFormatting>
  <conditionalFormatting sqref="AB47:AD47">
    <cfRule type="cellIs" dxfId="420" priority="186" operator="between">
      <formula>3</formula>
      <formula>30</formula>
    </cfRule>
  </conditionalFormatting>
  <conditionalFormatting sqref="V73:X73">
    <cfRule type="cellIs" dxfId="419" priority="187" operator="between">
      <formula>3</formula>
      <formula>30</formula>
    </cfRule>
  </conditionalFormatting>
  <conditionalFormatting sqref="V75:X75">
    <cfRule type="cellIs" dxfId="418" priority="188" operator="between">
      <formula>3</formula>
      <formula>30</formula>
    </cfRule>
  </conditionalFormatting>
  <conditionalFormatting sqref="V77:X77">
    <cfRule type="cellIs" dxfId="417" priority="189" operator="between">
      <formula>3</formula>
      <formula>30</formula>
    </cfRule>
  </conditionalFormatting>
  <conditionalFormatting sqref="V79:X79">
    <cfRule type="cellIs" dxfId="416" priority="190" operator="between">
      <formula>3</formula>
      <formula>30</formula>
    </cfRule>
  </conditionalFormatting>
  <conditionalFormatting sqref="V87:X87">
    <cfRule type="cellIs" dxfId="415" priority="191" operator="between">
      <formula>3</formula>
      <formula>30</formula>
    </cfRule>
  </conditionalFormatting>
  <conditionalFormatting sqref="V89:X89">
    <cfRule type="cellIs" dxfId="414" priority="192" operator="between">
      <formula>3</formula>
      <formula>30</formula>
    </cfRule>
  </conditionalFormatting>
  <conditionalFormatting sqref="V91:X91">
    <cfRule type="cellIs" dxfId="413" priority="193" operator="between">
      <formula>3</formula>
      <formula>30</formula>
    </cfRule>
  </conditionalFormatting>
  <conditionalFormatting sqref="V93:X93">
    <cfRule type="cellIs" dxfId="412" priority="194" operator="between">
      <formula>3</formula>
      <formula>30</formula>
    </cfRule>
  </conditionalFormatting>
  <conditionalFormatting sqref="V95:X95">
    <cfRule type="cellIs" dxfId="411" priority="195" operator="between">
      <formula>3</formula>
      <formula>30</formula>
    </cfRule>
  </conditionalFormatting>
  <conditionalFormatting sqref="V97:X97">
    <cfRule type="cellIs" dxfId="410" priority="196" operator="between">
      <formula>3</formula>
      <formula>30</formula>
    </cfRule>
  </conditionalFormatting>
  <conditionalFormatting sqref="V109:X109">
    <cfRule type="cellIs" dxfId="409" priority="197" operator="between">
      <formula>3</formula>
      <formula>30</formula>
    </cfRule>
  </conditionalFormatting>
  <conditionalFormatting sqref="V99:X99">
    <cfRule type="cellIs" dxfId="408" priority="198" operator="between">
      <formula>3</formula>
      <formula>30</formula>
    </cfRule>
  </conditionalFormatting>
  <conditionalFormatting sqref="V107:X107">
    <cfRule type="cellIs" dxfId="407" priority="199" operator="between">
      <formula>3</formula>
      <formula>30</formula>
    </cfRule>
  </conditionalFormatting>
  <conditionalFormatting sqref="V111:X111">
    <cfRule type="cellIs" dxfId="406" priority="200" operator="between">
      <formula>3</formula>
      <formula>30</formula>
    </cfRule>
  </conditionalFormatting>
  <conditionalFormatting sqref="V115:X115">
    <cfRule type="cellIs" dxfId="405" priority="201" operator="between">
      <formula>3</formula>
      <formula>30</formula>
    </cfRule>
  </conditionalFormatting>
  <conditionalFormatting sqref="AB79:AD79">
    <cfRule type="cellIs" dxfId="404" priority="202" operator="between">
      <formula>3</formula>
      <formula>30</formula>
    </cfRule>
  </conditionalFormatting>
  <conditionalFormatting sqref="AB87:AD87">
    <cfRule type="cellIs" dxfId="403" priority="203" operator="between">
      <formula>3</formula>
      <formula>30</formula>
    </cfRule>
  </conditionalFormatting>
  <conditionalFormatting sqref="AB89:AD89">
    <cfRule type="cellIs" dxfId="402" priority="204" operator="between">
      <formula>3</formula>
      <formula>30</formula>
    </cfRule>
  </conditionalFormatting>
  <conditionalFormatting sqref="AB91:AD91">
    <cfRule type="cellIs" dxfId="401" priority="205" operator="between">
      <formula>3</formula>
      <formula>30</formula>
    </cfRule>
  </conditionalFormatting>
  <conditionalFormatting sqref="AB93:AD93">
    <cfRule type="cellIs" dxfId="400" priority="206" operator="between">
      <formula>3</formula>
      <formula>30</formula>
    </cfRule>
  </conditionalFormatting>
  <conditionalFormatting sqref="AB95:AD95">
    <cfRule type="cellIs" dxfId="399" priority="207" operator="between">
      <formula>3</formula>
      <formula>30</formula>
    </cfRule>
  </conditionalFormatting>
  <conditionalFormatting sqref="AB97:AD97">
    <cfRule type="cellIs" dxfId="398" priority="208" operator="between">
      <formula>3</formula>
      <formula>30</formula>
    </cfRule>
  </conditionalFormatting>
  <conditionalFormatting sqref="AB109:AD109">
    <cfRule type="cellIs" dxfId="397" priority="209" operator="between">
      <formula>3</formula>
      <formula>30</formula>
    </cfRule>
  </conditionalFormatting>
  <conditionalFormatting sqref="AH32:AJ32">
    <cfRule type="cellIs" dxfId="396" priority="210" operator="equal">
      <formula>"HUM"</formula>
    </cfRule>
  </conditionalFormatting>
  <conditionalFormatting sqref="AH47:AJ47">
    <cfRule type="cellIs" dxfId="395" priority="211" operator="between">
      <formula>3</formula>
      <formula>16</formula>
    </cfRule>
  </conditionalFormatting>
  <conditionalFormatting sqref="AT32:AV32">
    <cfRule type="cellIs" dxfId="394" priority="212" operator="equal">
      <formula>"HUM"</formula>
    </cfRule>
  </conditionalFormatting>
  <conditionalFormatting sqref="AT47">
    <cfRule type="cellIs" dxfId="393" priority="213" operator="between">
      <formula>3</formula>
      <formula>16</formula>
    </cfRule>
  </conditionalFormatting>
  <conditionalFormatting sqref="V51:X51">
    <cfRule type="cellIs" dxfId="392" priority="214" operator="between">
      <formula>3</formula>
      <formula>30</formula>
    </cfRule>
  </conditionalFormatting>
  <conditionalFormatting sqref="V49:X49">
    <cfRule type="cellIs" dxfId="391" priority="215" operator="between">
      <formula>3</formula>
      <formula>30</formula>
    </cfRule>
  </conditionalFormatting>
  <conditionalFormatting sqref="AB49:AD49">
    <cfRule type="cellIs" dxfId="390" priority="216" operator="between">
      <formula>3</formula>
      <formula>30</formula>
    </cfRule>
  </conditionalFormatting>
  <conditionalFormatting sqref="AH49:AJ49">
    <cfRule type="cellIs" dxfId="389" priority="217" operator="between">
      <formula>3</formula>
      <formula>16</formula>
    </cfRule>
  </conditionalFormatting>
  <conditionalFormatting sqref="AH65:AJ65">
    <cfRule type="cellIs" dxfId="388" priority="218" operator="between">
      <formula>3</formula>
      <formula>16</formula>
    </cfRule>
  </conditionalFormatting>
  <conditionalFormatting sqref="AH69:AJ69">
    <cfRule type="cellIs" dxfId="387" priority="219" operator="between">
      <formula>3</formula>
      <formula>16</formula>
    </cfRule>
  </conditionalFormatting>
  <conditionalFormatting sqref="AN49:AP49">
    <cfRule type="cellIs" dxfId="386" priority="220" operator="between">
      <formula>3</formula>
      <formula>16</formula>
    </cfRule>
  </conditionalFormatting>
  <conditionalFormatting sqref="AN65:AP65">
    <cfRule type="cellIs" dxfId="385" priority="221" operator="between">
      <formula>3</formula>
      <formula>16</formula>
    </cfRule>
  </conditionalFormatting>
  <conditionalFormatting sqref="AN77">
    <cfRule type="cellIs" dxfId="384" priority="222" operator="between">
      <formula>3</formula>
      <formula>16</formula>
    </cfRule>
  </conditionalFormatting>
  <conditionalFormatting sqref="V55:X55">
    <cfRule type="cellIs" dxfId="383" priority="223" operator="between">
      <formula>3</formula>
      <formula>30</formula>
    </cfRule>
  </conditionalFormatting>
  <conditionalFormatting sqref="AH55:AJ55">
    <cfRule type="cellIs" dxfId="382" priority="224" operator="between">
      <formula>3</formula>
      <formula>16</formula>
    </cfRule>
  </conditionalFormatting>
  <conditionalFormatting sqref="AN55:AP55">
    <cfRule type="cellIs" dxfId="381" priority="225" operator="between">
      <formula>3</formula>
      <formula>16</formula>
    </cfRule>
  </conditionalFormatting>
  <conditionalFormatting sqref="AT55:AV55">
    <cfRule type="cellIs" dxfId="380" priority="226" operator="between">
      <formula>3</formula>
      <formula>16</formula>
    </cfRule>
  </conditionalFormatting>
  <conditionalFormatting sqref="AZ55:BB55">
    <cfRule type="cellIs" dxfId="379" priority="227" operator="between">
      <formula>3</formula>
      <formula>16</formula>
    </cfRule>
  </conditionalFormatting>
  <conditionalFormatting sqref="BF55:BH55">
    <cfRule type="cellIs" dxfId="378" priority="228" operator="between">
      <formula>3</formula>
      <formula>16</formula>
    </cfRule>
  </conditionalFormatting>
  <conditionalFormatting sqref="BL55:BN55">
    <cfRule type="cellIs" dxfId="377" priority="229" operator="between">
      <formula>3</formula>
      <formula>16</formula>
    </cfRule>
  </conditionalFormatting>
  <conditionalFormatting sqref="AN69:AP69">
    <cfRule type="cellIs" dxfId="376" priority="230" operator="between">
      <formula>3</formula>
      <formula>16</formula>
    </cfRule>
  </conditionalFormatting>
  <conditionalFormatting sqref="AT69:AV69">
    <cfRule type="cellIs" dxfId="375" priority="231" operator="between">
      <formula>3</formula>
      <formula>16</formula>
    </cfRule>
  </conditionalFormatting>
  <conditionalFormatting sqref="AZ69:BB69">
    <cfRule type="cellIs" dxfId="374" priority="232" operator="between">
      <formula>3</formula>
      <formula>16</formula>
    </cfRule>
  </conditionalFormatting>
  <conditionalFormatting sqref="BF69:BH69">
    <cfRule type="cellIs" dxfId="373" priority="233" operator="between">
      <formula>3</formula>
      <formula>16</formula>
    </cfRule>
  </conditionalFormatting>
  <conditionalFormatting sqref="BL69:BN69">
    <cfRule type="cellIs" dxfId="372" priority="234" operator="between">
      <formula>3</formula>
      <formula>16</formula>
    </cfRule>
  </conditionalFormatting>
  <conditionalFormatting sqref="AN71:AP71">
    <cfRule type="cellIs" dxfId="371" priority="235" operator="between">
      <formula>3</formula>
      <formula>16</formula>
    </cfRule>
  </conditionalFormatting>
  <conditionalFormatting sqref="AT71:AV71">
    <cfRule type="cellIs" dxfId="370" priority="236" operator="between">
      <formula>3</formula>
      <formula>16</formula>
    </cfRule>
  </conditionalFormatting>
  <conditionalFormatting sqref="AZ71:BB71">
    <cfRule type="cellIs" dxfId="369" priority="237" operator="between">
      <formula>3</formula>
      <formula>16</formula>
    </cfRule>
  </conditionalFormatting>
  <conditionalFormatting sqref="BF71:BH71">
    <cfRule type="cellIs" dxfId="368" priority="238" operator="between">
      <formula>3</formula>
      <formula>16</formula>
    </cfRule>
  </conditionalFormatting>
  <conditionalFormatting sqref="BL71:BN71">
    <cfRule type="cellIs" dxfId="367" priority="239" operator="between">
      <formula>3</formula>
      <formula>16</formula>
    </cfRule>
  </conditionalFormatting>
  <conditionalFormatting sqref="AN73:AP73">
    <cfRule type="cellIs" dxfId="366" priority="240" operator="between">
      <formula>3</formula>
      <formula>16</formula>
    </cfRule>
  </conditionalFormatting>
  <conditionalFormatting sqref="AT73:AV73">
    <cfRule type="cellIs" dxfId="365" priority="241" operator="between">
      <formula>3</formula>
      <formula>16</formula>
    </cfRule>
  </conditionalFormatting>
  <conditionalFormatting sqref="AZ73:BB73">
    <cfRule type="cellIs" dxfId="364" priority="242" operator="between">
      <formula>3</formula>
      <formula>16</formula>
    </cfRule>
  </conditionalFormatting>
  <conditionalFormatting sqref="BF73:BH73">
    <cfRule type="cellIs" dxfId="363" priority="243" operator="between">
      <formula>3</formula>
      <formula>16</formula>
    </cfRule>
  </conditionalFormatting>
  <conditionalFormatting sqref="BL73:BN73">
    <cfRule type="cellIs" dxfId="362" priority="244" operator="between">
      <formula>3</formula>
      <formula>16</formula>
    </cfRule>
  </conditionalFormatting>
  <conditionalFormatting sqref="AN75:AP75">
    <cfRule type="cellIs" dxfId="361" priority="245" operator="between">
      <formula>3</formula>
      <formula>16</formula>
    </cfRule>
  </conditionalFormatting>
  <conditionalFormatting sqref="AT75:AV75">
    <cfRule type="cellIs" dxfId="360" priority="246" operator="between">
      <formula>3</formula>
      <formula>16</formula>
    </cfRule>
  </conditionalFormatting>
  <conditionalFormatting sqref="AZ75:BB75">
    <cfRule type="cellIs" dxfId="359" priority="247" operator="between">
      <formula>3</formula>
      <formula>16</formula>
    </cfRule>
  </conditionalFormatting>
  <conditionalFormatting sqref="BF75:BH75">
    <cfRule type="cellIs" dxfId="358" priority="248" operator="between">
      <formula>3</formula>
      <formula>16</formula>
    </cfRule>
  </conditionalFormatting>
  <conditionalFormatting sqref="BL75:BN75">
    <cfRule type="cellIs" dxfId="357" priority="249" operator="between">
      <formula>3</formula>
      <formula>16</formula>
    </cfRule>
  </conditionalFormatting>
  <conditionalFormatting sqref="AB77:AD77">
    <cfRule type="cellIs" dxfId="356" priority="250" operator="between">
      <formula>3</formula>
      <formula>30</formula>
    </cfRule>
  </conditionalFormatting>
  <conditionalFormatting sqref="AT77">
    <cfRule type="cellIs" dxfId="355" priority="251" operator="between">
      <formula>3</formula>
      <formula>16</formula>
    </cfRule>
  </conditionalFormatting>
  <conditionalFormatting sqref="AZ77">
    <cfRule type="cellIs" dxfId="354" priority="252" operator="between">
      <formula>3</formula>
      <formula>16</formula>
    </cfRule>
  </conditionalFormatting>
  <conditionalFormatting sqref="BF77">
    <cfRule type="cellIs" dxfId="353" priority="253" operator="between">
      <formula>3</formula>
      <formula>16</formula>
    </cfRule>
  </conditionalFormatting>
  <conditionalFormatting sqref="BL77">
    <cfRule type="cellIs" dxfId="352" priority="254" operator="between">
      <formula>3</formula>
      <formula>16</formula>
    </cfRule>
  </conditionalFormatting>
  <conditionalFormatting sqref="BL49:BN49">
    <cfRule type="cellIs" dxfId="351" priority="255" operator="between">
      <formula>3</formula>
      <formula>16</formula>
    </cfRule>
  </conditionalFormatting>
  <conditionalFormatting sqref="AT49:AV49">
    <cfRule type="cellIs" dxfId="350" priority="256" operator="between">
      <formula>3</formula>
      <formula>16</formula>
    </cfRule>
  </conditionalFormatting>
  <conditionalFormatting sqref="AZ49:BB49">
    <cfRule type="cellIs" dxfId="349" priority="257" operator="between">
      <formula>3</formula>
      <formula>16</formula>
    </cfRule>
  </conditionalFormatting>
  <conditionalFormatting sqref="BF49:BH49">
    <cfRule type="cellIs" dxfId="348" priority="258" operator="between">
      <formula>3</formula>
      <formula>16</formula>
    </cfRule>
  </conditionalFormatting>
  <conditionalFormatting sqref="AZ20:BB20">
    <cfRule type="cellIs" dxfId="347" priority="259" operator="equal">
      <formula>"C"</formula>
    </cfRule>
  </conditionalFormatting>
  <conditionalFormatting sqref="AZ20:BB20">
    <cfRule type="cellIs" dxfId="346" priority="260" operator="between">
      <formula>3</formula>
      <formula>16</formula>
    </cfRule>
  </conditionalFormatting>
  <conditionalFormatting sqref="BF20:BH20">
    <cfRule type="cellIs" dxfId="345" priority="261" operator="equal">
      <formula>"C"</formula>
    </cfRule>
  </conditionalFormatting>
  <conditionalFormatting sqref="BF20:BH20">
    <cfRule type="cellIs" dxfId="344" priority="262" operator="between">
      <formula>3</formula>
      <formula>16</formula>
    </cfRule>
  </conditionalFormatting>
  <conditionalFormatting sqref="BL20:BN20">
    <cfRule type="cellIs" dxfId="343" priority="263" operator="equal">
      <formula>"C"</formula>
    </cfRule>
  </conditionalFormatting>
  <conditionalFormatting sqref="BL20:BN20">
    <cfRule type="cellIs" dxfId="342" priority="264" operator="between">
      <formula>3</formula>
      <formula>16</formula>
    </cfRule>
  </conditionalFormatting>
  <conditionalFormatting sqref="AZ22:BB22">
    <cfRule type="cellIs" dxfId="341" priority="265" operator="between">
      <formula>3</formula>
      <formula>16</formula>
    </cfRule>
  </conditionalFormatting>
  <conditionalFormatting sqref="BF22:BH22">
    <cfRule type="cellIs" dxfId="340" priority="266" operator="between">
      <formula>3</formula>
      <formula>16</formula>
    </cfRule>
  </conditionalFormatting>
  <conditionalFormatting sqref="BL22:BN22">
    <cfRule type="cellIs" dxfId="339" priority="267" operator="between">
      <formula>3</formula>
      <formula>16</formula>
    </cfRule>
  </conditionalFormatting>
  <conditionalFormatting sqref="AZ24:BB24">
    <cfRule type="cellIs" dxfId="338" priority="268" operator="between">
      <formula>3</formula>
      <formula>16</formula>
    </cfRule>
  </conditionalFormatting>
  <conditionalFormatting sqref="BF24:BH24">
    <cfRule type="cellIs" dxfId="337" priority="269" operator="between">
      <formula>3</formula>
      <formula>16</formula>
    </cfRule>
  </conditionalFormatting>
  <conditionalFormatting sqref="BL24:BN24">
    <cfRule type="cellIs" dxfId="336" priority="270" operator="between">
      <formula>3</formula>
      <formula>16</formula>
    </cfRule>
  </conditionalFormatting>
  <conditionalFormatting sqref="AZ26:BB26">
    <cfRule type="cellIs" dxfId="335" priority="271" operator="between">
      <formula>3</formula>
      <formula>16</formula>
    </cfRule>
  </conditionalFormatting>
  <conditionalFormatting sqref="BF26:BH26">
    <cfRule type="cellIs" dxfId="334" priority="272" operator="between">
      <formula>3</formula>
      <formula>16</formula>
    </cfRule>
  </conditionalFormatting>
  <conditionalFormatting sqref="BL26:BN26">
    <cfRule type="cellIs" dxfId="333" priority="273" operator="between">
      <formula>3</formula>
      <formula>16</formula>
    </cfRule>
  </conditionalFormatting>
  <conditionalFormatting sqref="AB129:AD129">
    <cfRule type="cellIs" dxfId="332" priority="274" operator="between">
      <formula>3</formula>
      <formula>30</formula>
    </cfRule>
  </conditionalFormatting>
  <conditionalFormatting sqref="AB131:AD131">
    <cfRule type="cellIs" dxfId="331" priority="275" operator="between">
      <formula>3</formula>
      <formula>30</formula>
    </cfRule>
  </conditionalFormatting>
  <conditionalFormatting sqref="V129:X129">
    <cfRule type="cellIs" dxfId="330" priority="276" operator="between">
      <formula>3</formula>
      <formula>30</formula>
    </cfRule>
  </conditionalFormatting>
  <conditionalFormatting sqref="V131:X131">
    <cfRule type="cellIs" dxfId="329" priority="277" operator="between">
      <formula>3</formula>
      <formula>30</formula>
    </cfRule>
  </conditionalFormatting>
  <conditionalFormatting sqref="AB99:AD99">
    <cfRule type="cellIs" dxfId="328" priority="278" operator="between">
      <formula>3</formula>
      <formula>30</formula>
    </cfRule>
  </conditionalFormatting>
  <conditionalFormatting sqref="AB107:AD107">
    <cfRule type="cellIs" dxfId="327" priority="279" operator="between">
      <formula>3</formula>
      <formula>30</formula>
    </cfRule>
  </conditionalFormatting>
  <conditionalFormatting sqref="AB111:AD111">
    <cfRule type="cellIs" dxfId="326" priority="280" operator="between">
      <formula>3</formula>
      <formula>30</formula>
    </cfRule>
  </conditionalFormatting>
  <conditionalFormatting sqref="AB115:AD115">
    <cfRule type="cellIs" dxfId="325" priority="281" operator="between">
      <formula>3</formula>
      <formula>30</formula>
    </cfRule>
  </conditionalFormatting>
  <conditionalFormatting sqref="AR148:AT148">
    <cfRule type="containsText" dxfId="324" priority="282" operator="containsText" text="No">
      <formula>NOT(ISERROR(SEARCH(("No"),(AR148))))</formula>
    </cfRule>
  </conditionalFormatting>
  <conditionalFormatting sqref="AR148:AT148">
    <cfRule type="containsText" dxfId="323" priority="283" operator="containsText" text="Yes">
      <formula>NOT(ISERROR(SEARCH(("Yes"),(AR148))))</formula>
    </cfRule>
  </conditionalFormatting>
  <conditionalFormatting sqref="AX148:AZ148">
    <cfRule type="containsText" dxfId="322" priority="284" operator="containsText" text="No">
      <formula>NOT(ISERROR(SEARCH(("No"),(AX148))))</formula>
    </cfRule>
  </conditionalFormatting>
  <conditionalFormatting sqref="AX148:AZ148">
    <cfRule type="containsText" dxfId="321" priority="285" operator="containsText" text="Yes">
      <formula>NOT(ISERROR(SEARCH(("Yes"),(AX148))))</formula>
    </cfRule>
  </conditionalFormatting>
  <conditionalFormatting sqref="BD148:BF148">
    <cfRule type="containsText" dxfId="320" priority="286" operator="containsText" text="No">
      <formula>NOT(ISERROR(SEARCH(("No"),(BD148))))</formula>
    </cfRule>
  </conditionalFormatting>
  <conditionalFormatting sqref="BD148:BF148">
    <cfRule type="containsText" dxfId="319" priority="287" operator="containsText" text="Yes">
      <formula>NOT(ISERROR(SEARCH(("Yes"),(BD148))))</formula>
    </cfRule>
  </conditionalFormatting>
  <conditionalFormatting sqref="BJ148:BL148">
    <cfRule type="containsText" dxfId="318" priority="288" operator="containsText" text="No">
      <formula>NOT(ISERROR(SEARCH(("No"),(BJ148))))</formula>
    </cfRule>
  </conditionalFormatting>
  <conditionalFormatting sqref="BJ148:BL148">
    <cfRule type="containsText" dxfId="317" priority="289" operator="containsText" text="Yes">
      <formula>NOT(ISERROR(SEARCH(("Yes"),(BJ148))))</formula>
    </cfRule>
  </conditionalFormatting>
  <conditionalFormatting sqref="AL149:AN149">
    <cfRule type="containsText" dxfId="316" priority="290" operator="containsText" text="No">
      <formula>NOT(ISERROR(SEARCH(("No"),(AL149))))</formula>
    </cfRule>
  </conditionalFormatting>
  <conditionalFormatting sqref="AL149:AN149">
    <cfRule type="containsText" dxfId="315" priority="291" operator="containsText" text="Yes">
      <formula>NOT(ISERROR(SEARCH(("Yes"),(AL149))))</formula>
    </cfRule>
  </conditionalFormatting>
  <conditionalFormatting sqref="AR149:AT149">
    <cfRule type="containsText" dxfId="314" priority="292" operator="containsText" text="No">
      <formula>NOT(ISERROR(SEARCH(("No"),(AR149))))</formula>
    </cfRule>
  </conditionalFormatting>
  <conditionalFormatting sqref="AR149:AT149">
    <cfRule type="containsText" dxfId="313" priority="293" operator="containsText" text="Yes">
      <formula>NOT(ISERROR(SEARCH(("Yes"),(AR149))))</formula>
    </cfRule>
  </conditionalFormatting>
  <conditionalFormatting sqref="AX149:AZ149">
    <cfRule type="containsText" dxfId="312" priority="294" operator="containsText" text="No">
      <formula>NOT(ISERROR(SEARCH(("No"),(AX149))))</formula>
    </cfRule>
  </conditionalFormatting>
  <conditionalFormatting sqref="AX149:AZ149">
    <cfRule type="containsText" dxfId="311" priority="295" operator="containsText" text="Yes">
      <formula>NOT(ISERROR(SEARCH(("Yes"),(AX149))))</formula>
    </cfRule>
  </conditionalFormatting>
  <conditionalFormatting sqref="AB30:AD30">
    <cfRule type="cellIs" dxfId="310" priority="296" operator="between">
      <formula>3</formula>
      <formula>16</formula>
    </cfRule>
  </conditionalFormatting>
  <conditionalFormatting sqref="AB32:AD32">
    <cfRule type="cellIs" dxfId="309" priority="297" operator="equal">
      <formula>"HUM"</formula>
    </cfRule>
  </conditionalFormatting>
  <conditionalFormatting sqref="AB34:AD34">
    <cfRule type="cellIs" dxfId="308" priority="298" operator="between">
      <formula>3</formula>
      <formula>16</formula>
    </cfRule>
  </conditionalFormatting>
  <conditionalFormatting sqref="AB55:AD55">
    <cfRule type="cellIs" dxfId="307" priority="299" operator="between">
      <formula>3</formula>
      <formula>30</formula>
    </cfRule>
  </conditionalFormatting>
  <conditionalFormatting sqref="AB69:AD69">
    <cfRule type="cellIs" dxfId="306" priority="300" operator="between">
      <formula>3</formula>
      <formula>16</formula>
    </cfRule>
  </conditionalFormatting>
  <conditionalFormatting sqref="AB71:AD71">
    <cfRule type="cellIs" dxfId="305" priority="301" operator="between">
      <formula>3</formula>
      <formula>30</formula>
    </cfRule>
  </conditionalFormatting>
  <conditionalFormatting sqref="AB73:AD73">
    <cfRule type="cellIs" dxfId="304" priority="302" operator="between">
      <formula>3</formula>
      <formula>30</formula>
    </cfRule>
  </conditionalFormatting>
  <conditionalFormatting sqref="AB75:AD75">
    <cfRule type="cellIs" dxfId="303" priority="303" operator="between">
      <formula>3</formula>
      <formula>30</formula>
    </cfRule>
  </conditionalFormatting>
  <conditionalFormatting sqref="V32:X32">
    <cfRule type="cellIs" dxfId="302" priority="304" operator="equal">
      <formula>"HUM"</formula>
    </cfRule>
  </conditionalFormatting>
  <conditionalFormatting sqref="V34:X34">
    <cfRule type="cellIs" dxfId="301" priority="305" operator="equal">
      <formula>"C"</formula>
    </cfRule>
  </conditionalFormatting>
  <conditionalFormatting sqref="V34:X34">
    <cfRule type="cellIs" dxfId="300" priority="306" operator="between">
      <formula>3</formula>
      <formula>30</formula>
    </cfRule>
  </conditionalFormatting>
  <conditionalFormatting sqref="V69:X69">
    <cfRule type="cellIs" dxfId="299" priority="307" operator="between">
      <formula>3</formula>
      <formula>30</formula>
    </cfRule>
  </conditionalFormatting>
  <conditionalFormatting sqref="V71:X71">
    <cfRule type="cellIs" dxfId="298" priority="308" operator="between">
      <formula>3</formula>
      <formula>30</formula>
    </cfRule>
  </conditionalFormatting>
  <conditionalFormatting sqref="AH34:AJ34">
    <cfRule type="cellIs" dxfId="297" priority="309" operator="between">
      <formula>3</formula>
      <formula>16</formula>
    </cfRule>
  </conditionalFormatting>
  <conditionalFormatting sqref="AH99:AJ99">
    <cfRule type="cellIs" dxfId="296" priority="310" operator="between">
      <formula>3</formula>
      <formula>16</formula>
    </cfRule>
  </conditionalFormatting>
  <conditionalFormatting sqref="AH107:AJ107">
    <cfRule type="cellIs" dxfId="295" priority="311" operator="between">
      <formula>3</formula>
      <formula>16</formula>
    </cfRule>
  </conditionalFormatting>
  <conditionalFormatting sqref="AN34:AP34">
    <cfRule type="cellIs" dxfId="294" priority="312" operator="between">
      <formula>3</formula>
      <formula>16</formula>
    </cfRule>
  </conditionalFormatting>
  <conditionalFormatting sqref="AN47:AP47">
    <cfRule type="cellIs" dxfId="293" priority="313" operator="between">
      <formula>3</formula>
      <formula>16</formula>
    </cfRule>
  </conditionalFormatting>
  <conditionalFormatting sqref="AT34:AV34">
    <cfRule type="cellIs" dxfId="292" priority="314" operator="between">
      <formula>3</formula>
      <formula>16</formula>
    </cfRule>
  </conditionalFormatting>
  <conditionalFormatting sqref="AT57:AV57">
    <cfRule type="cellIs" dxfId="291" priority="315" operator="between">
      <formula>3</formula>
      <formula>16</formula>
    </cfRule>
  </conditionalFormatting>
  <conditionalFormatting sqref="D24:O24">
    <cfRule type="cellIs" dxfId="290" priority="316" operator="equal">
      <formula>"NON-CRITICAL"</formula>
    </cfRule>
  </conditionalFormatting>
  <conditionalFormatting sqref="D24:O24">
    <cfRule type="cellIs" dxfId="289" priority="317" operator="equal">
      <formula>"CRITICAL"</formula>
    </cfRule>
  </conditionalFormatting>
  <conditionalFormatting sqref="AO148:AQ148">
    <cfRule type="cellIs" dxfId="288" priority="318" operator="equal">
      <formula>"NO"</formula>
    </cfRule>
  </conditionalFormatting>
  <conditionalFormatting sqref="AU148:AW148">
    <cfRule type="cellIs" dxfId="287" priority="319" operator="equal">
      <formula>"NO"</formula>
    </cfRule>
  </conditionalFormatting>
  <conditionalFormatting sqref="BA148:BC148">
    <cfRule type="cellIs" dxfId="286" priority="320" operator="equal">
      <formula>"NO"</formula>
    </cfRule>
  </conditionalFormatting>
  <conditionalFormatting sqref="BG148:BI148">
    <cfRule type="cellIs" dxfId="285" priority="321" operator="equal">
      <formula>"NO"</formula>
    </cfRule>
  </conditionalFormatting>
  <conditionalFormatting sqref="BM148:BO148">
    <cfRule type="cellIs" dxfId="284" priority="322" operator="equal">
      <formula>"NO"</formula>
    </cfRule>
  </conditionalFormatting>
  <conditionalFormatting sqref="AO149:AQ149">
    <cfRule type="cellIs" dxfId="283" priority="323" operator="equal">
      <formula>"NO"</formula>
    </cfRule>
  </conditionalFormatting>
  <conditionalFormatting sqref="AU149:AW149">
    <cfRule type="cellIs" dxfId="282" priority="324" operator="equal">
      <formula>"NO"</formula>
    </cfRule>
  </conditionalFormatting>
  <conditionalFormatting sqref="BA149:BC149">
    <cfRule type="cellIs" dxfId="281" priority="325" operator="equal">
      <formula>"NO"</formula>
    </cfRule>
  </conditionalFormatting>
  <conditionalFormatting sqref="V53:X53">
    <cfRule type="cellIs" dxfId="280" priority="326" operator="between">
      <formula>3</formula>
      <formula>30</formula>
    </cfRule>
  </conditionalFormatting>
  <conditionalFormatting sqref="AZ22:BB22 BF22:BH22 BL22:BN22">
    <cfRule type="cellIs" dxfId="279" priority="327" operator="equal">
      <formula>"C"</formula>
    </cfRule>
  </conditionalFormatting>
  <conditionalFormatting sqref="AZ24:BB24 BF24:BH24 BL24:BN24">
    <cfRule type="cellIs" dxfId="278" priority="328" operator="equal">
      <formula>"C"</formula>
    </cfRule>
  </conditionalFormatting>
  <conditionalFormatting sqref="AZ26:BB26 BF26:BH26 BL26:BN26">
    <cfRule type="cellIs" dxfId="277" priority="329" operator="equal">
      <formula>"C"</formula>
    </cfRule>
  </conditionalFormatting>
  <conditionalFormatting sqref="AZ28:BB28 BF28:BH28 BL28:BN28">
    <cfRule type="cellIs" dxfId="276" priority="330" operator="equal">
      <formula>"C"</formula>
    </cfRule>
  </conditionalFormatting>
  <conditionalFormatting sqref="AB30:AD30 AZ30:BB30 BF30:BH30 BL30:BN30">
    <cfRule type="cellIs" dxfId="275" priority="331" operator="equal">
      <formula>"C"</formula>
    </cfRule>
  </conditionalFormatting>
  <conditionalFormatting sqref="AB34:AD34 AH34:AJ34 AN34:AP34 AT34:AV34 AZ34:BB34 BF34:BH34 BL34:BN34">
    <cfRule type="cellIs" dxfId="274" priority="332" operator="equal">
      <formula>"C"</formula>
    </cfRule>
  </conditionalFormatting>
  <conditionalFormatting sqref="V32:X32 AB32:AD32 AH32:AJ32 AT32:AV32 AZ32:BB32 BF32:BH32 BL32:BN32">
    <cfRule type="cellIs" dxfId="273" priority="333" operator="equal">
      <formula>"C"</formula>
    </cfRule>
  </conditionalFormatting>
  <conditionalFormatting sqref="V45:X45 AB45:AD45 AH45:AJ45 AN45:AP45 AT45:AV45 AZ45:BB45 BF45:BH45 BL45:BN45">
    <cfRule type="cellIs" dxfId="272" priority="334" operator="equal">
      <formula>"C"</formula>
    </cfRule>
  </conditionalFormatting>
  <conditionalFormatting sqref="V47:X47 AB47:AD47 AH47:AJ47 AN47:AP47 AT47:AV47 AZ47:BB47 BF47:BH47 BL47:BN47">
    <cfRule type="cellIs" dxfId="271" priority="335" operator="equal">
      <formula>"C"</formula>
    </cfRule>
  </conditionalFormatting>
  <conditionalFormatting sqref="V49:X49 AB49:AD49 AH49:AJ49 AN49:AP49 AT49:AV49 AZ49:BB49 BF49:BH49 BL49:BN49">
    <cfRule type="cellIs" dxfId="270" priority="336" operator="equal">
      <formula>"C"</formula>
    </cfRule>
  </conditionalFormatting>
  <conditionalFormatting sqref="V51:X51 AB51:AD51 AH51:AJ51 AN51:AP51 AT51:AV51 AZ51:BB51 BF51:BH51 BL51:BN51">
    <cfRule type="cellIs" dxfId="269" priority="337" operator="equal">
      <formula>"C"</formula>
    </cfRule>
  </conditionalFormatting>
  <conditionalFormatting sqref="V53:X53 AH53:AJ53 AN53:AP53 AT53:AV53 AZ53:BB53 BF53:BH53 BL53:BN53">
    <cfRule type="cellIs" dxfId="268" priority="338" operator="equal">
      <formula>"C"</formula>
    </cfRule>
  </conditionalFormatting>
  <conditionalFormatting sqref="V55:X55 AB55:AD55 AH55:AJ55 AN55:AP55 AT55:AV55 AZ55:BB55 BF55:BH55 BL55:BN55">
    <cfRule type="cellIs" dxfId="267" priority="339" operator="equal">
      <formula>"C"</formula>
    </cfRule>
  </conditionalFormatting>
  <conditionalFormatting sqref="AT57:AV57">
    <cfRule type="cellIs" dxfId="266" priority="340" operator="equal">
      <formula>"C"</formula>
    </cfRule>
  </conditionalFormatting>
  <conditionalFormatting sqref="AH65:AJ65 AN65:AP65 AT65:AV65 AZ65:BB65 BF65:BH65 BL65:BN65">
    <cfRule type="cellIs" dxfId="265" priority="341" operator="equal">
      <formula>"C"</formula>
    </cfRule>
  </conditionalFormatting>
  <conditionalFormatting sqref="V69:X69 AB69:AD69 AH69:AJ69 AN69:AP69 AT69:AV69 AZ69:BB69 BF69:BH69 BL69:BN69">
    <cfRule type="cellIs" dxfId="264" priority="342" operator="equal">
      <formula>"C"</formula>
    </cfRule>
  </conditionalFormatting>
  <conditionalFormatting sqref="V71:X71 AB71:AD71 AH71:AJ71 AN71:AP71 AT71:AV71 AZ71:BB71 BF71:BH71 BL71:BN71">
    <cfRule type="cellIs" dxfId="263" priority="343" operator="equal">
      <formula>"C"</formula>
    </cfRule>
  </conditionalFormatting>
  <conditionalFormatting sqref="V73:X73 AB73:AD73 AH73:AJ73 AN73:AP73 AT73:AV73 AZ73:BB73 BF73:BH73 BL73:BN73">
    <cfRule type="cellIs" dxfId="262" priority="344" operator="equal">
      <formula>"C"</formula>
    </cfRule>
  </conditionalFormatting>
  <conditionalFormatting sqref="V75:X75 AB75:AD75 AH75:AJ75 AN75:AP75 AT75:AV75 AZ75:BB75 BF75:BH75 BL75:BN75">
    <cfRule type="cellIs" dxfId="261" priority="345" operator="equal">
      <formula>"C"</formula>
    </cfRule>
  </conditionalFormatting>
  <conditionalFormatting sqref="V77:X77 AB77:AD77 AH77:AJ77 AN77:AP77 AT77:AV77 AZ77:BB77 BF77:BH77 BL77:BN77">
    <cfRule type="cellIs" dxfId="260" priority="346" operator="equal">
      <formula>"C"</formula>
    </cfRule>
  </conditionalFormatting>
  <conditionalFormatting sqref="V79:X79 AB79:AD79 AH79:AJ79 AN79:AP79 AT79:AV79 AZ79:BB79 BF79:BH79 BL79:BN79">
    <cfRule type="cellIs" dxfId="259" priority="347" operator="equal">
      <formula>"C"</formula>
    </cfRule>
  </conditionalFormatting>
  <conditionalFormatting sqref="V87:X87 AB87:AD87 AH87:AJ87 AN87:AP87 AT87:AV87 AZ87:BB87 BF87:BH87 BL87:BN87">
    <cfRule type="cellIs" dxfId="258" priority="348" operator="equal">
      <formula>"C"</formula>
    </cfRule>
  </conditionalFormatting>
  <conditionalFormatting sqref="V89:X89 AB89:AD89 AH89:AJ89 AN89:AP89 AT89:AV89 AZ89:BB89 BF89:BH89 BL89:BN89">
    <cfRule type="cellIs" dxfId="257" priority="349" operator="equal">
      <formula>"C"</formula>
    </cfRule>
  </conditionalFormatting>
  <conditionalFormatting sqref="AH91:AJ91">
    <cfRule type="cellIs" dxfId="256" priority="350" operator="between">
      <formula>3</formula>
      <formula>16</formula>
    </cfRule>
  </conditionalFormatting>
  <conditionalFormatting sqref="AN91:AP91">
    <cfRule type="cellIs" dxfId="255" priority="351" operator="between">
      <formula>3</formula>
      <formula>16</formula>
    </cfRule>
  </conditionalFormatting>
  <conditionalFormatting sqref="AT91:AV91">
    <cfRule type="cellIs" dxfId="254" priority="352" operator="between">
      <formula>3</formula>
      <formula>16</formula>
    </cfRule>
  </conditionalFormatting>
  <conditionalFormatting sqref="AZ91:BB91">
    <cfRule type="cellIs" dxfId="253" priority="353" operator="between">
      <formula>3</formula>
      <formula>16</formula>
    </cfRule>
  </conditionalFormatting>
  <conditionalFormatting sqref="BF91:BH91">
    <cfRule type="cellIs" dxfId="252" priority="354" operator="between">
      <formula>3</formula>
      <formula>16</formula>
    </cfRule>
  </conditionalFormatting>
  <conditionalFormatting sqref="BL91:BN91">
    <cfRule type="cellIs" dxfId="251" priority="355" operator="between">
      <formula>3</formula>
      <formula>16</formula>
    </cfRule>
  </conditionalFormatting>
  <conditionalFormatting sqref="V91:X91 AB91:AD91 AH91:AJ91 AN91:AP91 AT91:AV91 AZ91:BB91 BF91:BH91 BL91:BN91">
    <cfRule type="cellIs" dxfId="250" priority="356" operator="equal">
      <formula>"C"</formula>
    </cfRule>
  </conditionalFormatting>
  <conditionalFormatting sqref="V93:X93 AB93:AD93 AH93:AJ93 AN93:AP93 AT93:AV93 AZ93:BB93 BF93:BH93 BL93:BN93">
    <cfRule type="cellIs" dxfId="249" priority="357" operator="equal">
      <formula>"C"</formula>
    </cfRule>
  </conditionalFormatting>
  <conditionalFormatting sqref="V95:X95 AB95:AD95 AH95:AJ95 AN95:AP95 AT95:AV95 AZ95:BB95 BF95:BH95 BL95:BN95">
    <cfRule type="cellIs" dxfId="248" priority="358" operator="equal">
      <formula>"C"</formula>
    </cfRule>
  </conditionalFormatting>
  <conditionalFormatting sqref="V97:X97 AB97:AD97 AH97:AJ97 AN97:AP97 AT97:AV97 AZ97:BB97 BF97:BH97 BL97:BN97">
    <cfRule type="cellIs" dxfId="247" priority="359" operator="equal">
      <formula>"C"</formula>
    </cfRule>
  </conditionalFormatting>
  <conditionalFormatting sqref="V99:X99 AB99:AD99 AH99:AJ99 AN99:AP99 AT99:AV99 AZ99:BB99 BF99:BH99 BL99:BN99">
    <cfRule type="cellIs" dxfId="246" priority="360" operator="equal">
      <formula>"C"</formula>
    </cfRule>
  </conditionalFormatting>
  <conditionalFormatting sqref="V107:X107 AB107:AD107 AH107:AJ107 AN107:AP107 AT107:AV107 AZ107:BB107 BF107:BH107 BL107:BN107">
    <cfRule type="cellIs" dxfId="245" priority="361" operator="equal">
      <formula>"C"</formula>
    </cfRule>
  </conditionalFormatting>
  <conditionalFormatting sqref="V109:X109 AB109:AD109 AH109:AJ109 AN109:AP109 AT109:AV109 AZ109:BB109 BF109:BH109 BL109:BN109">
    <cfRule type="cellIs" dxfId="244" priority="362" operator="equal">
      <formula>"C"</formula>
    </cfRule>
  </conditionalFormatting>
  <conditionalFormatting sqref="V111:X111 AB111:AD111 AH111:AJ111 AN111:AP111 AT111:AV111 AZ111:BB111 BF111:BH111 BL111:BN111">
    <cfRule type="cellIs" dxfId="243" priority="363" operator="equal">
      <formula>"C"</formula>
    </cfRule>
  </conditionalFormatting>
  <conditionalFormatting sqref="V115:X115 AB115:AD115 AH115:AJ115 AN115:AP115 AT115:AV115 AZ115:BB115 BF115:BH115 BL115:BN115">
    <cfRule type="cellIs" dxfId="242" priority="364" operator="equal">
      <formula>"C"</formula>
    </cfRule>
  </conditionalFormatting>
  <conditionalFormatting sqref="V117:X117 AB117:AD117 AH117:AJ117 AN117:AP117 AT117:AV117 AZ117:BB117 BF117:BH117 BL117:BN117">
    <cfRule type="cellIs" dxfId="241" priority="365" operator="equal">
      <formula>"C"</formula>
    </cfRule>
  </conditionalFormatting>
  <conditionalFormatting sqref="V127:X127 AB127:AD127 AH127:AJ127 AN127:AP127 AT127:AV127 AZ127:BB127 BF127:BH127 BL127:BN127">
    <cfRule type="cellIs" dxfId="240" priority="366" operator="equal">
      <formula>"C"</formula>
    </cfRule>
  </conditionalFormatting>
  <conditionalFormatting sqref="V129:X129 AB129:AD129 AH129:AJ129 AN129:AP129 AT129:AV129 AZ129:BB129 BF129:BH129 BL129:BN129">
    <cfRule type="cellIs" dxfId="239" priority="367" operator="equal">
      <formula>"C"</formula>
    </cfRule>
  </conditionalFormatting>
  <conditionalFormatting sqref="V131:X131 AB131:AD131 AH131:AJ131 AN131:AP131 AT131:AV131 AZ131:BB131 BF131:BH131 BL131:BN131">
    <cfRule type="cellIs" dxfId="238" priority="368" operator="equal">
      <formula>"C"</formula>
    </cfRule>
  </conditionalFormatting>
  <conditionalFormatting sqref="V113:X113">
    <cfRule type="cellIs" dxfId="237" priority="369" operator="between">
      <formula>3</formula>
      <formula>30</formula>
    </cfRule>
  </conditionalFormatting>
  <conditionalFormatting sqref="V113:X113">
    <cfRule type="cellIs" dxfId="236" priority="370" operator="equal">
      <formula>"C"</formula>
    </cfRule>
  </conditionalFormatting>
  <conditionalFormatting sqref="AB113:AD113">
    <cfRule type="cellIs" dxfId="235" priority="371" operator="between">
      <formula>3</formula>
      <formula>30</formula>
    </cfRule>
  </conditionalFormatting>
  <conditionalFormatting sqref="AB113:AD113">
    <cfRule type="cellIs" dxfId="234" priority="372" operator="equal">
      <formula>"C"</formula>
    </cfRule>
  </conditionalFormatting>
  <conditionalFormatting sqref="AH113:AJ113">
    <cfRule type="cellIs" dxfId="233" priority="373" operator="between">
      <formula>3</formula>
      <formula>16</formula>
    </cfRule>
  </conditionalFormatting>
  <conditionalFormatting sqref="AH113:AJ113">
    <cfRule type="cellIs" dxfId="232" priority="374" operator="equal">
      <formula>"C"</formula>
    </cfRule>
  </conditionalFormatting>
  <conditionalFormatting sqref="AN113:AP113">
    <cfRule type="cellIs" dxfId="231" priority="375" operator="between">
      <formula>3</formula>
      <formula>16</formula>
    </cfRule>
  </conditionalFormatting>
  <conditionalFormatting sqref="AN113:AP113">
    <cfRule type="cellIs" dxfId="230" priority="376" operator="equal">
      <formula>"C"</formula>
    </cfRule>
  </conditionalFormatting>
  <conditionalFormatting sqref="AT113:AV113">
    <cfRule type="cellIs" dxfId="229" priority="377" operator="between">
      <formula>3</formula>
      <formula>16</formula>
    </cfRule>
  </conditionalFormatting>
  <conditionalFormatting sqref="AT113:AV113">
    <cfRule type="cellIs" dxfId="228" priority="378" operator="equal">
      <formula>"C"</formula>
    </cfRule>
  </conditionalFormatting>
  <conditionalFormatting sqref="AZ113:BB113">
    <cfRule type="cellIs" dxfId="227" priority="379" operator="between">
      <formula>3</formula>
      <formula>16</formula>
    </cfRule>
  </conditionalFormatting>
  <conditionalFormatting sqref="AZ113:BB113">
    <cfRule type="cellIs" dxfId="226" priority="380" operator="equal">
      <formula>"C"</formula>
    </cfRule>
  </conditionalFormatting>
  <conditionalFormatting sqref="BF113:BH113">
    <cfRule type="cellIs" dxfId="225" priority="381" operator="between">
      <formula>3</formula>
      <formula>16</formula>
    </cfRule>
  </conditionalFormatting>
  <conditionalFormatting sqref="BF113:BH113">
    <cfRule type="cellIs" dxfId="224" priority="382" operator="equal">
      <formula>"C"</formula>
    </cfRule>
  </conditionalFormatting>
  <conditionalFormatting sqref="BL113">
    <cfRule type="cellIs" dxfId="223" priority="383" operator="between">
      <formula>3</formula>
      <formula>16</formula>
    </cfRule>
  </conditionalFormatting>
  <conditionalFormatting sqref="BL113:BN113">
    <cfRule type="cellIs" dxfId="222" priority="384" operator="equal">
      <formula>"C"</formula>
    </cfRule>
  </conditionalFormatting>
  <conditionalFormatting sqref="V67:X67">
    <cfRule type="cellIs" dxfId="221" priority="385" operator="between">
      <formula>3</formula>
      <formula>30</formula>
    </cfRule>
  </conditionalFormatting>
  <conditionalFormatting sqref="V67:X67">
    <cfRule type="cellIs" dxfId="220" priority="386" operator="equal">
      <formula>"C"</formula>
    </cfRule>
  </conditionalFormatting>
  <conditionalFormatting sqref="V20:X20">
    <cfRule type="cellIs" dxfId="219" priority="387" operator="between">
      <formula>3</formula>
      <formula>25</formula>
    </cfRule>
  </conditionalFormatting>
  <conditionalFormatting sqref="V20:X20">
    <cfRule type="cellIs" dxfId="218" priority="388" operator="equal">
      <formula>"C"</formula>
    </cfRule>
  </conditionalFormatting>
  <conditionalFormatting sqref="V22:X22">
    <cfRule type="cellIs" dxfId="217" priority="389" operator="between">
      <formula>3</formula>
      <formula>25</formula>
    </cfRule>
  </conditionalFormatting>
  <conditionalFormatting sqref="V22:X22">
    <cfRule type="cellIs" dxfId="216" priority="390" operator="equal">
      <formula>"C"</formula>
    </cfRule>
  </conditionalFormatting>
  <conditionalFormatting sqref="V24:X24">
    <cfRule type="cellIs" dxfId="215" priority="391" operator="between">
      <formula>3</formula>
      <formula>25</formula>
    </cfRule>
  </conditionalFormatting>
  <conditionalFormatting sqref="V24:X24">
    <cfRule type="cellIs" dxfId="214" priority="392" operator="equal">
      <formula>"C"</formula>
    </cfRule>
  </conditionalFormatting>
  <conditionalFormatting sqref="V26:X26">
    <cfRule type="cellIs" dxfId="213" priority="393" operator="between">
      <formula>3</formula>
      <formula>25</formula>
    </cfRule>
  </conditionalFormatting>
  <conditionalFormatting sqref="V26:X26">
    <cfRule type="cellIs" dxfId="212" priority="394" operator="equal">
      <formula>"C"</formula>
    </cfRule>
  </conditionalFormatting>
  <conditionalFormatting sqref="V28:X28">
    <cfRule type="cellIs" dxfId="211" priority="395" operator="between">
      <formula>3</formula>
      <formula>25</formula>
    </cfRule>
  </conditionalFormatting>
  <conditionalFormatting sqref="V28:X28">
    <cfRule type="cellIs" dxfId="210" priority="396" operator="equal">
      <formula>"C"</formula>
    </cfRule>
  </conditionalFormatting>
  <conditionalFormatting sqref="V30:X30">
    <cfRule type="cellIs" dxfId="209" priority="397" operator="between">
      <formula>3</formula>
      <formula>25</formula>
    </cfRule>
  </conditionalFormatting>
  <conditionalFormatting sqref="V30:X30">
    <cfRule type="cellIs" dxfId="208" priority="398" operator="equal">
      <formula>"C"</formula>
    </cfRule>
  </conditionalFormatting>
  <conditionalFormatting sqref="AB20:AD20">
    <cfRule type="cellIs" dxfId="207" priority="399" operator="between">
      <formula>3</formula>
      <formula>30</formula>
    </cfRule>
  </conditionalFormatting>
  <conditionalFormatting sqref="AB20:AD20">
    <cfRule type="cellIs" dxfId="206" priority="400" operator="equal">
      <formula>"C"</formula>
    </cfRule>
  </conditionalFormatting>
  <conditionalFormatting sqref="AB22:AD22">
    <cfRule type="cellIs" dxfId="205" priority="401" operator="between">
      <formula>3</formula>
      <formula>16</formula>
    </cfRule>
  </conditionalFormatting>
  <conditionalFormatting sqref="AB22:AD22">
    <cfRule type="cellIs" dxfId="204" priority="402" operator="equal">
      <formula>"C"</formula>
    </cfRule>
  </conditionalFormatting>
  <conditionalFormatting sqref="AB24:AD24">
    <cfRule type="cellIs" dxfId="203" priority="403" operator="between">
      <formula>3</formula>
      <formula>16</formula>
    </cfRule>
  </conditionalFormatting>
  <conditionalFormatting sqref="AB24:AD24">
    <cfRule type="cellIs" dxfId="202" priority="404" operator="equal">
      <formula>"C"</formula>
    </cfRule>
  </conditionalFormatting>
  <conditionalFormatting sqref="AB26:AD26">
    <cfRule type="cellIs" dxfId="201" priority="405" operator="between">
      <formula>3</formula>
      <formula>16</formula>
    </cfRule>
  </conditionalFormatting>
  <conditionalFormatting sqref="AB26:AD26">
    <cfRule type="cellIs" dxfId="200" priority="406" operator="equal">
      <formula>"C"</formula>
    </cfRule>
  </conditionalFormatting>
  <conditionalFormatting sqref="AB28:AD28">
    <cfRule type="cellIs" dxfId="199" priority="407" operator="between">
      <formula>3</formula>
      <formula>16</formula>
    </cfRule>
  </conditionalFormatting>
  <conditionalFormatting sqref="AB28:AD28">
    <cfRule type="cellIs" dxfId="198" priority="408" operator="equal">
      <formula>"C"</formula>
    </cfRule>
  </conditionalFormatting>
  <conditionalFormatting sqref="AB53:AD53">
    <cfRule type="cellIs" dxfId="197" priority="409" operator="between">
      <formula>3</formula>
      <formula>30</formula>
    </cfRule>
  </conditionalFormatting>
  <conditionalFormatting sqref="AB53:AD53">
    <cfRule type="cellIs" dxfId="196" priority="410" operator="equal">
      <formula>"C"</formula>
    </cfRule>
  </conditionalFormatting>
  <conditionalFormatting sqref="AH20:AJ20">
    <cfRule type="cellIs" dxfId="195" priority="411" operator="between">
      <formula>3</formula>
      <formula>16</formula>
    </cfRule>
  </conditionalFormatting>
  <conditionalFormatting sqref="AH20:AJ20">
    <cfRule type="cellIs" dxfId="194" priority="412" operator="equal">
      <formula>"C"</formula>
    </cfRule>
  </conditionalFormatting>
  <conditionalFormatting sqref="AH22:AJ22">
    <cfRule type="cellIs" dxfId="193" priority="413" operator="between">
      <formula>3</formula>
      <formula>16</formula>
    </cfRule>
  </conditionalFormatting>
  <conditionalFormatting sqref="AH22:AJ22">
    <cfRule type="cellIs" dxfId="192" priority="414" operator="equal">
      <formula>"C"</formula>
    </cfRule>
  </conditionalFormatting>
  <conditionalFormatting sqref="AH24:AJ24">
    <cfRule type="cellIs" dxfId="191" priority="415" operator="between">
      <formula>3</formula>
      <formula>16</formula>
    </cfRule>
  </conditionalFormatting>
  <conditionalFormatting sqref="AH24:AJ24">
    <cfRule type="cellIs" dxfId="190" priority="416" operator="equal">
      <formula>"C"</formula>
    </cfRule>
  </conditionalFormatting>
  <conditionalFormatting sqref="AH26:AJ26">
    <cfRule type="cellIs" dxfId="189" priority="417" operator="between">
      <formula>3</formula>
      <formula>16</formula>
    </cfRule>
  </conditionalFormatting>
  <conditionalFormatting sqref="AH26:AJ26">
    <cfRule type="cellIs" dxfId="188" priority="418" operator="equal">
      <formula>"C"</formula>
    </cfRule>
  </conditionalFormatting>
  <conditionalFormatting sqref="AH28:AJ28">
    <cfRule type="cellIs" dxfId="187" priority="419" operator="between">
      <formula>3</formula>
      <formula>16</formula>
    </cfRule>
  </conditionalFormatting>
  <conditionalFormatting sqref="AH28:AJ28">
    <cfRule type="cellIs" dxfId="186" priority="420" operator="equal">
      <formula>"C"</formula>
    </cfRule>
  </conditionalFormatting>
  <conditionalFormatting sqref="AH30:AJ30">
    <cfRule type="cellIs" dxfId="185" priority="421" operator="between">
      <formula>3</formula>
      <formula>16</formula>
    </cfRule>
  </conditionalFormatting>
  <conditionalFormatting sqref="AH30:AJ30">
    <cfRule type="cellIs" dxfId="184" priority="422" operator="equal">
      <formula>"C"</formula>
    </cfRule>
  </conditionalFormatting>
  <conditionalFormatting sqref="AN20:AP20">
    <cfRule type="cellIs" dxfId="183" priority="423" operator="between">
      <formula>3</formula>
      <formula>16</formula>
    </cfRule>
  </conditionalFormatting>
  <conditionalFormatting sqref="AN20:AP20">
    <cfRule type="cellIs" dxfId="182" priority="424" operator="equal">
      <formula>"C"</formula>
    </cfRule>
  </conditionalFormatting>
  <conditionalFormatting sqref="AN22:AP22">
    <cfRule type="cellIs" dxfId="181" priority="425" operator="between">
      <formula>3</formula>
      <formula>16</formula>
    </cfRule>
  </conditionalFormatting>
  <conditionalFormatting sqref="AN22:AP22">
    <cfRule type="cellIs" dxfId="180" priority="426" operator="equal">
      <formula>"C"</formula>
    </cfRule>
  </conditionalFormatting>
  <conditionalFormatting sqref="AN24:AP24">
    <cfRule type="cellIs" dxfId="179" priority="427" operator="between">
      <formula>3</formula>
      <formula>16</formula>
    </cfRule>
  </conditionalFormatting>
  <conditionalFormatting sqref="AN24:AP24">
    <cfRule type="cellIs" dxfId="178" priority="428" operator="equal">
      <formula>"C"</formula>
    </cfRule>
  </conditionalFormatting>
  <conditionalFormatting sqref="AN26:AP26">
    <cfRule type="cellIs" dxfId="177" priority="429" operator="between">
      <formula>3</formula>
      <formula>16</formula>
    </cfRule>
  </conditionalFormatting>
  <conditionalFormatting sqref="AN26:AP26">
    <cfRule type="cellIs" dxfId="176" priority="430" operator="equal">
      <formula>"C"</formula>
    </cfRule>
  </conditionalFormatting>
  <conditionalFormatting sqref="AN28:AP28">
    <cfRule type="cellIs" dxfId="175" priority="431" operator="between">
      <formula>3</formula>
      <formula>16</formula>
    </cfRule>
  </conditionalFormatting>
  <conditionalFormatting sqref="AN28:AP28">
    <cfRule type="cellIs" dxfId="174" priority="432" operator="equal">
      <formula>"C"</formula>
    </cfRule>
  </conditionalFormatting>
  <conditionalFormatting sqref="AN30:AP30">
    <cfRule type="cellIs" dxfId="173" priority="433" operator="between">
      <formula>3</formula>
      <formula>16</formula>
    </cfRule>
  </conditionalFormatting>
  <conditionalFormatting sqref="AN30:AP30">
    <cfRule type="cellIs" dxfId="172" priority="434" operator="equal">
      <formula>"C"</formula>
    </cfRule>
  </conditionalFormatting>
  <conditionalFormatting sqref="AT20:AV20">
    <cfRule type="cellIs" dxfId="171" priority="435" operator="between">
      <formula>3</formula>
      <formula>16</formula>
    </cfRule>
  </conditionalFormatting>
  <conditionalFormatting sqref="AT20:AV20">
    <cfRule type="cellIs" dxfId="170" priority="436" operator="equal">
      <formula>"C"</formula>
    </cfRule>
  </conditionalFormatting>
  <conditionalFormatting sqref="AT22:AV22">
    <cfRule type="cellIs" dxfId="169" priority="437" operator="between">
      <formula>3</formula>
      <formula>16</formula>
    </cfRule>
  </conditionalFormatting>
  <conditionalFormatting sqref="AT22:AV22">
    <cfRule type="cellIs" dxfId="168" priority="438" operator="equal">
      <formula>"C"</formula>
    </cfRule>
  </conditionalFormatting>
  <conditionalFormatting sqref="AT24:AV24">
    <cfRule type="cellIs" dxfId="167" priority="439" operator="between">
      <formula>3</formula>
      <formula>16</formula>
    </cfRule>
  </conditionalFormatting>
  <conditionalFormatting sqref="AT24:AV24">
    <cfRule type="cellIs" dxfId="166" priority="440" operator="equal">
      <formula>"C"</formula>
    </cfRule>
  </conditionalFormatting>
  <conditionalFormatting sqref="AT26:AV26">
    <cfRule type="cellIs" dxfId="165" priority="441" operator="between">
      <formula>3</formula>
      <formula>16</formula>
    </cfRule>
  </conditionalFormatting>
  <conditionalFormatting sqref="AT26:AV26">
    <cfRule type="cellIs" dxfId="164" priority="442" operator="equal">
      <formula>"C"</formula>
    </cfRule>
  </conditionalFormatting>
  <conditionalFormatting sqref="AT28:AV28">
    <cfRule type="cellIs" dxfId="163" priority="443" operator="between">
      <formula>3</formula>
      <formula>16</formula>
    </cfRule>
  </conditionalFormatting>
  <conditionalFormatting sqref="AT28:AV28">
    <cfRule type="cellIs" dxfId="162" priority="444" operator="equal">
      <formula>"C"</formula>
    </cfRule>
  </conditionalFormatting>
  <conditionalFormatting sqref="AT30:AV30">
    <cfRule type="cellIs" dxfId="161" priority="445" operator="between">
      <formula>3</formula>
      <formula>16</formula>
    </cfRule>
  </conditionalFormatting>
  <conditionalFormatting sqref="AT30:AV30">
    <cfRule type="cellIs" dxfId="160" priority="446" operator="equal">
      <formula>"C"</formula>
    </cfRule>
  </conditionalFormatting>
  <conditionalFormatting sqref="AH67:AJ67">
    <cfRule type="cellIs" dxfId="159" priority="447" operator="between">
      <formula>3</formula>
      <formula>16</formula>
    </cfRule>
  </conditionalFormatting>
  <conditionalFormatting sqref="AH67:AJ67">
    <cfRule type="cellIs" dxfId="158" priority="448" operator="equal">
      <formula>"C"</formula>
    </cfRule>
  </conditionalFormatting>
  <conditionalFormatting sqref="AN67:AP67">
    <cfRule type="cellIs" dxfId="157" priority="449" operator="between">
      <formula>3</formula>
      <formula>16</formula>
    </cfRule>
  </conditionalFormatting>
  <conditionalFormatting sqref="AN67:AP67">
    <cfRule type="cellIs" dxfId="156" priority="450" operator="equal">
      <formula>"C"</formula>
    </cfRule>
  </conditionalFormatting>
  <conditionalFormatting sqref="AT67:AV67">
    <cfRule type="cellIs" dxfId="155" priority="451" operator="between">
      <formula>3</formula>
      <formula>16</formula>
    </cfRule>
  </conditionalFormatting>
  <conditionalFormatting sqref="AT67:AV67">
    <cfRule type="cellIs" dxfId="154" priority="452" operator="equal">
      <formula>"C"</formula>
    </cfRule>
  </conditionalFormatting>
  <conditionalFormatting sqref="AZ67:BB67">
    <cfRule type="cellIs" dxfId="153" priority="453" operator="between">
      <formula>3</formula>
      <formula>16</formula>
    </cfRule>
  </conditionalFormatting>
  <conditionalFormatting sqref="AZ67:BB67">
    <cfRule type="cellIs" dxfId="152" priority="454" operator="equal">
      <formula>"C"</formula>
    </cfRule>
  </conditionalFormatting>
  <conditionalFormatting sqref="BF67:BH67">
    <cfRule type="cellIs" dxfId="151" priority="455" operator="between">
      <formula>3</formula>
      <formula>16</formula>
    </cfRule>
  </conditionalFormatting>
  <conditionalFormatting sqref="BF67:BH67">
    <cfRule type="cellIs" dxfId="150" priority="456" operator="equal">
      <formula>"C"</formula>
    </cfRule>
  </conditionalFormatting>
  <conditionalFormatting sqref="AB67:AD67">
    <cfRule type="cellIs" dxfId="149" priority="457" operator="between">
      <formula>3</formula>
      <formula>16</formula>
    </cfRule>
  </conditionalFormatting>
  <conditionalFormatting sqref="AB67:AD67">
    <cfRule type="cellIs" dxfId="148" priority="458" operator="equal">
      <formula>"C"</formula>
    </cfRule>
  </conditionalFormatting>
  <conditionalFormatting sqref="BL67">
    <cfRule type="cellIs" dxfId="147" priority="459" operator="between">
      <formula>3</formula>
      <formula>16</formula>
    </cfRule>
  </conditionalFormatting>
  <conditionalFormatting sqref="BL67:BN67">
    <cfRule type="cellIs" dxfId="146" priority="460" operator="equal">
      <formula>"C"</formula>
    </cfRule>
  </conditionalFormatting>
  <conditionalFormatting sqref="V133:X133">
    <cfRule type="cellIs" dxfId="145" priority="461" operator="between">
      <formula>2</formula>
      <formula>30</formula>
    </cfRule>
  </conditionalFormatting>
  <conditionalFormatting sqref="V133:X133">
    <cfRule type="cellIs" dxfId="144" priority="462" operator="equal">
      <formula>"C"</formula>
    </cfRule>
  </conditionalFormatting>
  <conditionalFormatting sqref="AB133:AD133">
    <cfRule type="cellIs" dxfId="143" priority="463" operator="between">
      <formula>2</formula>
      <formula>30</formula>
    </cfRule>
  </conditionalFormatting>
  <conditionalFormatting sqref="AB133:AD133">
    <cfRule type="cellIs" dxfId="142" priority="464" operator="equal">
      <formula>"C"</formula>
    </cfRule>
  </conditionalFormatting>
  <conditionalFormatting sqref="AH133:AJ133">
    <cfRule type="cellIs" dxfId="141" priority="465" operator="between">
      <formula>3</formula>
      <formula>30</formula>
    </cfRule>
  </conditionalFormatting>
  <conditionalFormatting sqref="AH133:AJ133">
    <cfRule type="cellIs" dxfId="140" priority="466" operator="equal">
      <formula>"C"</formula>
    </cfRule>
  </conditionalFormatting>
  <conditionalFormatting sqref="AN133:AP133">
    <cfRule type="cellIs" dxfId="139" priority="467" operator="between">
      <formula>2</formula>
      <formula>30</formula>
    </cfRule>
  </conditionalFormatting>
  <conditionalFormatting sqref="AN133:AP133">
    <cfRule type="cellIs" dxfId="138" priority="468" operator="equal">
      <formula>"C"</formula>
    </cfRule>
  </conditionalFormatting>
  <conditionalFormatting sqref="AT133:AV133">
    <cfRule type="cellIs" dxfId="137" priority="469" operator="between">
      <formula>1</formula>
      <formula>30</formula>
    </cfRule>
  </conditionalFormatting>
  <conditionalFormatting sqref="AT133:AV133">
    <cfRule type="cellIs" dxfId="136" priority="470" operator="equal">
      <formula>"C"</formula>
    </cfRule>
  </conditionalFormatting>
  <conditionalFormatting sqref="AZ133:BB133">
    <cfRule type="cellIs" dxfId="135" priority="471" operator="between">
      <formula>2</formula>
      <formula>30</formula>
    </cfRule>
  </conditionalFormatting>
  <conditionalFormatting sqref="AZ133:BB133">
    <cfRule type="cellIs" dxfId="134" priority="472" operator="equal">
      <formula>"C"</formula>
    </cfRule>
  </conditionalFormatting>
  <conditionalFormatting sqref="BF133:BH133">
    <cfRule type="cellIs" dxfId="133" priority="473" operator="between">
      <formula>2</formula>
      <formula>30</formula>
    </cfRule>
  </conditionalFormatting>
  <conditionalFormatting sqref="BF133:BH133">
    <cfRule type="cellIs" dxfId="132" priority="474" operator="equal">
      <formula>"C"</formula>
    </cfRule>
  </conditionalFormatting>
  <conditionalFormatting sqref="BL133:BN133">
    <cfRule type="cellIs" dxfId="131" priority="475" operator="between">
      <formula>2</formula>
      <formula>30</formula>
    </cfRule>
  </conditionalFormatting>
  <conditionalFormatting sqref="BL133:BN133">
    <cfRule type="cellIs" dxfId="130" priority="476" operator="equal">
      <formula>"C"</formula>
    </cfRule>
  </conditionalFormatting>
  <conditionalFormatting sqref="AN32:AP32">
    <cfRule type="cellIs" dxfId="129" priority="477" operator="equal">
      <formula>"HUM"</formula>
    </cfRule>
  </conditionalFormatting>
  <conditionalFormatting sqref="AN32:AP32">
    <cfRule type="cellIs" dxfId="128" priority="478" operator="equal">
      <formula>"C"</formula>
    </cfRule>
  </conditionalFormatting>
  <conditionalFormatting sqref="CE7:CN7">
    <cfRule type="cellIs" dxfId="127" priority="479" operator="equal">
      <formula>"""MARC JENNINGS"""</formula>
    </cfRule>
  </conditionalFormatting>
  <conditionalFormatting sqref="V57:X57">
    <cfRule type="cellIs" dxfId="126" priority="480" operator="between">
      <formula>3</formula>
      <formula>30</formula>
    </cfRule>
  </conditionalFormatting>
  <conditionalFormatting sqref="V57:X57">
    <cfRule type="cellIs" dxfId="125" priority="481" operator="equal">
      <formula>"C"</formula>
    </cfRule>
  </conditionalFormatting>
  <conditionalFormatting sqref="AB57:AD57">
    <cfRule type="cellIs" dxfId="124" priority="482" operator="between">
      <formula>3</formula>
      <formula>30</formula>
    </cfRule>
  </conditionalFormatting>
  <conditionalFormatting sqref="AB57:AD57">
    <cfRule type="cellIs" dxfId="123" priority="483" operator="equal">
      <formula>"C"</formula>
    </cfRule>
  </conditionalFormatting>
  <conditionalFormatting sqref="AH57:AJ57">
    <cfRule type="cellIs" dxfId="122" priority="484" operator="between">
      <formula>3</formula>
      <formula>16</formula>
    </cfRule>
  </conditionalFormatting>
  <conditionalFormatting sqref="AH57:AJ57">
    <cfRule type="cellIs" dxfId="121" priority="485" operator="equal">
      <formula>"C"</formula>
    </cfRule>
  </conditionalFormatting>
  <conditionalFormatting sqref="AN57:AP57">
    <cfRule type="cellIs" dxfId="120" priority="486" operator="between">
      <formula>3</formula>
      <formula>16</formula>
    </cfRule>
  </conditionalFormatting>
  <conditionalFormatting sqref="AN57:AP57">
    <cfRule type="cellIs" dxfId="119" priority="487" operator="equal">
      <formula>"C"</formula>
    </cfRule>
  </conditionalFormatting>
  <conditionalFormatting sqref="V119:X119">
    <cfRule type="cellIs" dxfId="118" priority="488" operator="between">
      <formula>3</formula>
      <formula>30</formula>
    </cfRule>
  </conditionalFormatting>
  <conditionalFormatting sqref="AB119:AD119">
    <cfRule type="cellIs" dxfId="117" priority="489" operator="between">
      <formula>3</formula>
      <formula>30</formula>
    </cfRule>
  </conditionalFormatting>
  <conditionalFormatting sqref="AH119:AJ119">
    <cfRule type="cellIs" dxfId="116" priority="490" operator="between">
      <formula>3</formula>
      <formula>16</formula>
    </cfRule>
  </conditionalFormatting>
  <conditionalFormatting sqref="AN119:AP119">
    <cfRule type="cellIs" dxfId="115" priority="491" operator="between">
      <formula>3</formula>
      <formula>16</formula>
    </cfRule>
  </conditionalFormatting>
  <conditionalFormatting sqref="BL119">
    <cfRule type="cellIs" dxfId="114" priority="492" operator="between">
      <formula>3</formula>
      <formula>16</formula>
    </cfRule>
  </conditionalFormatting>
  <conditionalFormatting sqref="AT119:AV119">
    <cfRule type="cellIs" dxfId="113" priority="493" operator="between">
      <formula>3</formula>
      <formula>16</formula>
    </cfRule>
  </conditionalFormatting>
  <conditionalFormatting sqref="AZ119:BB119">
    <cfRule type="cellIs" dxfId="112" priority="494" operator="between">
      <formula>3</formula>
      <formula>16</formula>
    </cfRule>
  </conditionalFormatting>
  <conditionalFormatting sqref="BF119:BH119">
    <cfRule type="cellIs" dxfId="111" priority="495" operator="between">
      <formula>3</formula>
      <formula>16</formula>
    </cfRule>
  </conditionalFormatting>
  <conditionalFormatting sqref="V119:X119 AB119:AD119 AH119:AJ119 AN119:AP119 AT119:AV119 AZ119:BB119 BF119:BH119 BL119:BN119">
    <cfRule type="cellIs" dxfId="110" priority="496" operator="equal">
      <formula>"C"</formula>
    </cfRule>
  </conditionalFormatting>
  <conditionalFormatting sqref="AZ57:BB57">
    <cfRule type="cellIs" dxfId="109" priority="497" operator="between">
      <formula>3</formula>
      <formula>16</formula>
    </cfRule>
  </conditionalFormatting>
  <conditionalFormatting sqref="AZ57:BB57">
    <cfRule type="cellIs" dxfId="108" priority="498" operator="equal">
      <formula>"C"</formula>
    </cfRule>
  </conditionalFormatting>
  <conditionalFormatting sqref="BF57:BH57">
    <cfRule type="cellIs" dxfId="107" priority="499" operator="between">
      <formula>3</formula>
      <formula>16</formula>
    </cfRule>
  </conditionalFormatting>
  <conditionalFormatting sqref="BF57:BH57">
    <cfRule type="cellIs" dxfId="106" priority="500" operator="equal">
      <formula>"C"</formula>
    </cfRule>
  </conditionalFormatting>
  <conditionalFormatting sqref="BL57:BN57">
    <cfRule type="cellIs" dxfId="105" priority="501" operator="between">
      <formula>3</formula>
      <formula>16</formula>
    </cfRule>
  </conditionalFormatting>
  <conditionalFormatting sqref="BL57:BN57">
    <cfRule type="cellIs" dxfId="104" priority="502" operator="equal">
      <formula>"C"</formula>
    </cfRule>
  </conditionalFormatting>
  <conditionalFormatting sqref="V65:X65">
    <cfRule type="cellIs" dxfId="103" priority="503" operator="between">
      <formula>3</formula>
      <formula>30</formula>
    </cfRule>
  </conditionalFormatting>
  <conditionalFormatting sqref="V65:X65">
    <cfRule type="cellIs" dxfId="102" priority="504" operator="equal">
      <formula>"C"</formula>
    </cfRule>
  </conditionalFormatting>
  <conditionalFormatting sqref="AB65:AD65">
    <cfRule type="cellIs" dxfId="101" priority="505" operator="between">
      <formula>3</formula>
      <formula>16</formula>
    </cfRule>
  </conditionalFormatting>
  <conditionalFormatting sqref="AB65:AD65">
    <cfRule type="cellIs" dxfId="100" priority="506" operator="equal">
      <formula>"C"</formula>
    </cfRule>
  </conditionalFormatting>
  <pageMargins left="0.7" right="0.7" top="0.75" bottom="0.75" header="0" footer="0"/>
  <pageSetup orientation="landscape"/>
  <rowBreaks count="13" manualBreakCount="13">
    <brk id="199" man="1"/>
    <brk id="295" man="1"/>
    <brk id="105" man="1"/>
    <brk id="139" man="1"/>
    <brk id="43" man="1"/>
    <brk id="85" man="1"/>
    <brk id="342" man="1"/>
    <brk id="247" man="1"/>
    <brk id="343" man="1"/>
    <brk id="24" man="1"/>
    <brk id="123" man="1"/>
    <brk id="158" man="1"/>
    <brk id="63" man="1"/>
  </rowBreaks>
  <drawing r:id="rId1"/>
  <extLst>
    <ext xmlns:x14="http://schemas.microsoft.com/office/spreadsheetml/2009/9/main" uri="{CCE6A557-97BC-4b89-ADB6-D9C93CAAB3DF}">
      <x14:dataValidations xmlns:xm="http://schemas.microsoft.com/office/excel/2006/main" disablePrompts="1" count="5">
        <x14:dataValidation type="list" allowBlank="1" showErrorMessage="1" xr:uid="{00000000-0002-0000-0000-000000000000}">
          <x14:formula1>
            <xm:f>Sheet1!$B$4:$B$13</xm:f>
          </x14:formula1>
          <xm:sqref>P166:P173 U166:U173 Z166:Z173 AZ166:AZ173 BF166:BF173 BK166:BK173</xm:sqref>
        </x14:dataValidation>
        <x14:dataValidation type="list" allowBlank="1" showErrorMessage="1" xr:uid="{00000000-0002-0000-0000-000001000000}">
          <x14:formula1>
            <xm:f>Sheet1!$A$4:$A$15</xm:f>
          </x14:formula1>
          <xm:sqref>AP166:AP173</xm:sqref>
        </x14:dataValidation>
        <x14:dataValidation type="list" allowBlank="1" showErrorMessage="1" xr:uid="{00000000-0002-0000-0000-000002000000}">
          <x14:formula1>
            <xm:f>Sheet1!$B$4:$B$7</xm:f>
          </x14:formula1>
          <xm:sqref>V45 AB45 AH45 AN45 AT45 AZ45 BF45 BL45 BO45</xm:sqref>
        </x14:dataValidation>
        <x14:dataValidation type="list" allowBlank="1" showErrorMessage="1" xr:uid="{00000000-0002-0000-0000-000003000000}">
          <x14:formula1>
            <xm:f>Sheet1!$D$4:$D$12</xm:f>
          </x14:formula1>
          <xm:sqref>AG166</xm:sqref>
        </x14:dataValidation>
        <x14:dataValidation type="list" allowBlank="1" showErrorMessage="1" xr:uid="{00000000-0002-0000-0000-000004000000}">
          <x14:formula1>
            <xm:f>Sheet1!$C$4:$C$7</xm:f>
          </x14:formula1>
          <xm:sqref>V125 AB125 AH125 AN125 AT125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A223"/>
  <sheetViews>
    <sheetView workbookViewId="0"/>
  </sheetViews>
  <sheetFormatPr defaultColWidth="14.44140625" defaultRowHeight="15" customHeight="1" outlineLevelRow="1"/>
  <cols>
    <col min="1" max="1" width="17.88671875" customWidth="1"/>
    <col min="2" max="2" width="13.5546875" customWidth="1"/>
    <col min="3" max="3" width="33.88671875" customWidth="1"/>
    <col min="4" max="4" width="11.33203125" customWidth="1"/>
    <col min="5" max="6" width="14.6640625" customWidth="1"/>
    <col min="7" max="7" width="11" customWidth="1"/>
    <col min="8" max="8" width="13.109375" customWidth="1"/>
    <col min="9" max="9" width="21.33203125" customWidth="1"/>
    <col min="10" max="10" width="19.5546875" customWidth="1"/>
    <col min="11" max="11" width="7.88671875" customWidth="1"/>
    <col min="12" max="14" width="24.33203125" customWidth="1"/>
    <col min="15" max="15" width="12.44140625" customWidth="1"/>
    <col min="16" max="16" width="11" customWidth="1"/>
    <col min="17" max="17" width="13.44140625" customWidth="1"/>
    <col min="18" max="18" width="15.33203125" customWidth="1"/>
    <col min="19" max="19" width="12.33203125" customWidth="1"/>
    <col min="20" max="20" width="15.88671875" customWidth="1"/>
    <col min="21" max="21" width="21.109375" customWidth="1"/>
    <col min="22" max="23" width="15.44140625" customWidth="1"/>
    <col min="24" max="24" width="20.6640625" customWidth="1"/>
    <col min="25" max="25" width="13.6640625" customWidth="1"/>
    <col min="26" max="26" width="15.44140625" customWidth="1"/>
    <col min="27" max="27" width="17" customWidth="1"/>
    <col min="28" max="29" width="13.6640625" customWidth="1"/>
    <col min="30" max="30" width="16.88671875" customWidth="1"/>
    <col min="31" max="31" width="12.109375" customWidth="1"/>
    <col min="32" max="32" width="8.6640625" customWidth="1"/>
    <col min="33" max="33" width="11.88671875" customWidth="1"/>
    <col min="34" max="35" width="15.44140625" customWidth="1"/>
    <col min="36" max="36" width="22.5546875" customWidth="1"/>
    <col min="37" max="37" width="10.33203125" customWidth="1"/>
    <col min="38" max="38" width="8.6640625" customWidth="1"/>
    <col min="39" max="39" width="12" customWidth="1"/>
    <col min="40" max="41" width="14.6640625" customWidth="1"/>
    <col min="42" max="42" width="16.109375" customWidth="1"/>
    <col min="43" max="43" width="10.44140625" customWidth="1"/>
    <col min="44" max="44" width="8.6640625" customWidth="1"/>
    <col min="45" max="45" width="14.5546875" customWidth="1"/>
    <col min="46" max="47" width="16.44140625" customWidth="1"/>
    <col min="48" max="48" width="18.88671875" customWidth="1"/>
    <col min="49" max="49" width="10.88671875" customWidth="1"/>
    <col min="50" max="50" width="8.6640625" customWidth="1"/>
    <col min="51" max="51" width="14.6640625" customWidth="1"/>
    <col min="52" max="52" width="12" customWidth="1"/>
    <col min="53" max="53" width="17" customWidth="1"/>
    <col min="54" max="79" width="8.6640625" customWidth="1"/>
  </cols>
  <sheetData>
    <row r="1" spans="1:79" ht="14.4">
      <c r="A1" s="92">
        <v>44105</v>
      </c>
      <c r="B1" s="92"/>
      <c r="C1" s="93">
        <f t="shared" ref="C1:C9" si="0">COUNTIFS($B$21:$B$135,"&gt;="&amp;A1,$B$21:$B$135,"&lt;="&amp;D1)</f>
        <v>0</v>
      </c>
      <c r="D1" s="94">
        <v>44135</v>
      </c>
      <c r="E1" s="95"/>
    </row>
    <row r="2" spans="1:79" ht="14.4">
      <c r="A2" s="92">
        <v>44136</v>
      </c>
      <c r="B2" s="92"/>
      <c r="C2" s="96">
        <f t="shared" si="0"/>
        <v>0</v>
      </c>
      <c r="D2" s="94">
        <v>44165</v>
      </c>
      <c r="E2" s="97"/>
    </row>
    <row r="3" spans="1:79" ht="14.4">
      <c r="A3" s="98">
        <v>44166</v>
      </c>
      <c r="B3" s="98"/>
      <c r="C3" s="99">
        <f t="shared" si="0"/>
        <v>0</v>
      </c>
      <c r="D3" s="98">
        <v>44196</v>
      </c>
      <c r="E3" s="100"/>
    </row>
    <row r="4" spans="1:79" ht="14.4">
      <c r="A4" s="92">
        <v>44197</v>
      </c>
      <c r="B4" s="92"/>
      <c r="C4" s="101">
        <f t="shared" si="0"/>
        <v>0</v>
      </c>
      <c r="D4" s="94">
        <v>44227</v>
      </c>
      <c r="E4" s="102"/>
    </row>
    <row r="5" spans="1:79" ht="14.4">
      <c r="A5" s="92">
        <v>44228</v>
      </c>
      <c r="B5" s="92"/>
      <c r="C5" s="103">
        <f t="shared" si="0"/>
        <v>0</v>
      </c>
      <c r="D5" s="94">
        <v>44255</v>
      </c>
      <c r="E5" s="104"/>
    </row>
    <row r="6" spans="1:79" ht="14.4">
      <c r="A6" s="92">
        <v>44256</v>
      </c>
      <c r="B6" s="92"/>
      <c r="C6" s="105">
        <f t="shared" si="0"/>
        <v>0</v>
      </c>
      <c r="D6" s="94">
        <v>44286</v>
      </c>
      <c r="E6" s="106"/>
    </row>
    <row r="7" spans="1:79" ht="14.4">
      <c r="A7" s="92">
        <v>44287</v>
      </c>
      <c r="B7" s="92"/>
      <c r="C7" s="107">
        <f t="shared" si="0"/>
        <v>0</v>
      </c>
      <c r="D7" s="94">
        <v>44316</v>
      </c>
      <c r="E7" s="108"/>
    </row>
    <row r="8" spans="1:79" ht="14.4">
      <c r="A8" s="92">
        <v>44317</v>
      </c>
      <c r="B8" s="92"/>
      <c r="C8" s="109">
        <f t="shared" si="0"/>
        <v>0</v>
      </c>
      <c r="D8" s="94">
        <v>44347</v>
      </c>
      <c r="E8" s="110"/>
    </row>
    <row r="9" spans="1:79" ht="14.4">
      <c r="A9" s="92">
        <v>44348</v>
      </c>
      <c r="B9" s="92"/>
      <c r="C9" s="111">
        <f t="shared" si="0"/>
        <v>0</v>
      </c>
      <c r="D9" s="94">
        <v>44377</v>
      </c>
    </row>
    <row r="15" spans="1:79" ht="14.4" hidden="1"/>
    <row r="16" spans="1:79" ht="102" customHeight="1">
      <c r="A16" s="112" t="s">
        <v>212</v>
      </c>
      <c r="B16" s="112" t="s">
        <v>213</v>
      </c>
      <c r="C16" s="112" t="s">
        <v>214</v>
      </c>
      <c r="D16" s="112" t="s">
        <v>215</v>
      </c>
      <c r="E16" s="112" t="s">
        <v>216</v>
      </c>
      <c r="F16" s="112" t="s">
        <v>217</v>
      </c>
      <c r="G16" s="112" t="s">
        <v>218</v>
      </c>
      <c r="H16" s="112" t="s">
        <v>219</v>
      </c>
      <c r="I16" s="112" t="s">
        <v>220</v>
      </c>
      <c r="J16" s="112" t="s">
        <v>221</v>
      </c>
      <c r="K16" s="112" t="s">
        <v>222</v>
      </c>
      <c r="L16" s="112" t="s">
        <v>223</v>
      </c>
      <c r="M16" s="112" t="s">
        <v>224</v>
      </c>
      <c r="N16" s="113" t="s">
        <v>225</v>
      </c>
      <c r="O16" s="112" t="s">
        <v>226</v>
      </c>
      <c r="P16" s="112" t="s">
        <v>227</v>
      </c>
      <c r="Q16" s="112" t="s">
        <v>228</v>
      </c>
      <c r="R16" s="112" t="s">
        <v>229</v>
      </c>
      <c r="S16" s="112" t="s">
        <v>230</v>
      </c>
      <c r="T16" s="112" t="s">
        <v>231</v>
      </c>
      <c r="U16" s="112" t="s">
        <v>232</v>
      </c>
      <c r="V16" s="446" t="s">
        <v>37</v>
      </c>
      <c r="W16" s="321"/>
      <c r="X16" s="321"/>
      <c r="Y16" s="321"/>
      <c r="Z16" s="321"/>
      <c r="AA16" s="447"/>
      <c r="AB16" s="445" t="s">
        <v>38</v>
      </c>
      <c r="AC16" s="175"/>
      <c r="AD16" s="175"/>
      <c r="AE16" s="175"/>
      <c r="AF16" s="175"/>
      <c r="AG16" s="175"/>
      <c r="AH16" s="446" t="s">
        <v>39</v>
      </c>
      <c r="AI16" s="321"/>
      <c r="AJ16" s="321"/>
      <c r="AK16" s="321"/>
      <c r="AL16" s="321"/>
      <c r="AM16" s="447"/>
      <c r="AN16" s="445" t="s">
        <v>40</v>
      </c>
      <c r="AO16" s="175"/>
      <c r="AP16" s="175"/>
      <c r="AQ16" s="175"/>
      <c r="AR16" s="175"/>
      <c r="AS16" s="175"/>
      <c r="AT16" s="446" t="s">
        <v>41</v>
      </c>
      <c r="AU16" s="321"/>
      <c r="AV16" s="321"/>
      <c r="AW16" s="321"/>
      <c r="AX16" s="321"/>
      <c r="AY16" s="447"/>
      <c r="AZ16" s="445" t="s">
        <v>42</v>
      </c>
      <c r="BA16" s="175"/>
      <c r="BB16" s="175"/>
      <c r="BC16" s="175"/>
      <c r="BD16" s="175"/>
      <c r="BE16" s="446" t="s">
        <v>43</v>
      </c>
      <c r="BF16" s="321"/>
      <c r="BG16" s="321"/>
      <c r="BH16" s="321"/>
      <c r="BI16" s="447"/>
      <c r="BJ16" s="445" t="s">
        <v>44</v>
      </c>
      <c r="BK16" s="175"/>
      <c r="BL16" s="175"/>
      <c r="BM16" s="175"/>
      <c r="BN16" s="175"/>
      <c r="BO16" s="114"/>
      <c r="BP16" s="114"/>
      <c r="BQ16" s="114"/>
      <c r="BR16" s="114"/>
      <c r="BS16" s="114"/>
      <c r="BT16" s="114"/>
      <c r="BU16" s="114"/>
      <c r="BV16" s="114"/>
      <c r="BW16" s="114"/>
      <c r="BX16" s="114"/>
      <c r="BY16" s="114"/>
      <c r="BZ16" s="114"/>
      <c r="CA16" s="114"/>
    </row>
    <row r="17" spans="1:79" ht="42">
      <c r="A17" s="115">
        <v>1</v>
      </c>
      <c r="B17" s="115"/>
      <c r="C17" s="116" t="s">
        <v>233</v>
      </c>
      <c r="D17" s="117"/>
      <c r="E17" s="118"/>
      <c r="F17" s="116"/>
      <c r="G17" s="117"/>
      <c r="H17" s="117"/>
      <c r="I17" s="117"/>
      <c r="J17" s="117"/>
      <c r="K17" s="117"/>
      <c r="L17" s="117"/>
      <c r="M17" s="117"/>
      <c r="N17" s="117"/>
      <c r="O17" s="117"/>
      <c r="P17" s="117"/>
      <c r="Q17" s="117"/>
      <c r="R17" s="117"/>
      <c r="S17" s="117"/>
      <c r="T17" s="117"/>
      <c r="U17" s="117"/>
      <c r="V17" s="119" t="s">
        <v>142</v>
      </c>
      <c r="W17" s="120" t="s">
        <v>234</v>
      </c>
      <c r="X17" s="119" t="s">
        <v>140</v>
      </c>
      <c r="Y17" s="119" t="s">
        <v>235</v>
      </c>
      <c r="Z17" s="119" t="s">
        <v>236</v>
      </c>
      <c r="AA17" s="119" t="s">
        <v>237</v>
      </c>
      <c r="AB17" s="119" t="s">
        <v>142</v>
      </c>
      <c r="AC17" s="120" t="s">
        <v>234</v>
      </c>
      <c r="AD17" s="119" t="s">
        <v>140</v>
      </c>
      <c r="AE17" s="119" t="s">
        <v>235</v>
      </c>
      <c r="AF17" s="119" t="s">
        <v>236</v>
      </c>
      <c r="AG17" s="119" t="s">
        <v>237</v>
      </c>
      <c r="AH17" s="119" t="s">
        <v>142</v>
      </c>
      <c r="AI17" s="120" t="s">
        <v>234</v>
      </c>
      <c r="AJ17" s="119" t="s">
        <v>140</v>
      </c>
      <c r="AK17" s="119" t="s">
        <v>235</v>
      </c>
      <c r="AL17" s="119" t="s">
        <v>236</v>
      </c>
      <c r="AM17" s="119" t="s">
        <v>237</v>
      </c>
      <c r="AN17" s="119" t="s">
        <v>142</v>
      </c>
      <c r="AO17" s="120" t="s">
        <v>234</v>
      </c>
      <c r="AP17" s="119" t="s">
        <v>140</v>
      </c>
      <c r="AQ17" s="119" t="s">
        <v>235</v>
      </c>
      <c r="AR17" s="119" t="s">
        <v>236</v>
      </c>
      <c r="AS17" s="119" t="s">
        <v>237</v>
      </c>
      <c r="AT17" s="119" t="s">
        <v>142</v>
      </c>
      <c r="AU17" s="120" t="s">
        <v>234</v>
      </c>
      <c r="AV17" s="119" t="s">
        <v>140</v>
      </c>
      <c r="AW17" s="119" t="s">
        <v>235</v>
      </c>
      <c r="AX17" s="119" t="s">
        <v>236</v>
      </c>
      <c r="AY17" s="119" t="s">
        <v>237</v>
      </c>
      <c r="AZ17" s="119" t="s">
        <v>142</v>
      </c>
      <c r="BA17" s="119" t="s">
        <v>140</v>
      </c>
      <c r="BB17" s="119" t="s">
        <v>235</v>
      </c>
      <c r="BC17" s="119" t="s">
        <v>236</v>
      </c>
      <c r="BD17" s="119" t="s">
        <v>237</v>
      </c>
      <c r="BE17" s="119" t="s">
        <v>142</v>
      </c>
      <c r="BF17" s="119" t="s">
        <v>140</v>
      </c>
      <c r="BG17" s="119" t="s">
        <v>235</v>
      </c>
      <c r="BH17" s="119" t="s">
        <v>236</v>
      </c>
      <c r="BI17" s="119" t="s">
        <v>237</v>
      </c>
      <c r="BJ17" s="119" t="s">
        <v>142</v>
      </c>
      <c r="BK17" s="119" t="s">
        <v>140</v>
      </c>
      <c r="BL17" s="119" t="s">
        <v>235</v>
      </c>
      <c r="BM17" s="119" t="s">
        <v>236</v>
      </c>
      <c r="BN17" s="119" t="s">
        <v>237</v>
      </c>
    </row>
    <row r="18" spans="1:79" ht="14.4">
      <c r="A18" s="121"/>
      <c r="B18" s="121"/>
      <c r="C18" s="122"/>
      <c r="D18" s="123"/>
      <c r="E18" s="124"/>
      <c r="F18" s="122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</row>
    <row r="19" spans="1:79" ht="14.4">
      <c r="A19" s="121"/>
      <c r="B19" s="121"/>
      <c r="C19" s="122"/>
      <c r="D19" s="123"/>
      <c r="E19" s="124"/>
      <c r="F19" s="122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</row>
    <row r="20" spans="1:79" ht="14.4" outlineLevel="1">
      <c r="A20" s="125">
        <v>1877</v>
      </c>
      <c r="B20" s="126">
        <f>E20-240</f>
        <v>44875</v>
      </c>
      <c r="C20" s="127" t="s">
        <v>238</v>
      </c>
      <c r="D20" s="128" t="s">
        <v>239</v>
      </c>
      <c r="E20" s="129">
        <v>45115</v>
      </c>
      <c r="F20" s="127" t="s">
        <v>240</v>
      </c>
      <c r="G20" s="128" t="s">
        <v>241</v>
      </c>
      <c r="H20" s="128" t="str">
        <f>IF(MID(G20,1,3)="Nor","National TAB",IF(MID(G20,1,3)="Atl","National TAB",IF(MID(G20,1,3)="Mid","National TAB",IF(MID(G20,4,4)="thea","National TAB","Melink"))))</f>
        <v>National TAB</v>
      </c>
      <c r="I20" s="128" t="s">
        <v>242</v>
      </c>
      <c r="J20" s="128" t="s">
        <v>243</v>
      </c>
      <c r="K20" s="128" t="s">
        <v>244</v>
      </c>
      <c r="L20" s="128" t="s">
        <v>245</v>
      </c>
      <c r="M20" s="128" t="s">
        <v>246</v>
      </c>
      <c r="N20" s="128"/>
      <c r="O20" s="128" t="s">
        <v>247</v>
      </c>
      <c r="P20" s="128" t="s">
        <v>248</v>
      </c>
      <c r="Q20" s="128" t="s">
        <v>249</v>
      </c>
      <c r="R20" s="128" t="s">
        <v>250</v>
      </c>
      <c r="S20" s="128" t="s">
        <v>251</v>
      </c>
      <c r="T20" s="130" t="s">
        <v>252</v>
      </c>
      <c r="U20" s="131" t="s">
        <v>253</v>
      </c>
      <c r="V20" s="76" t="s">
        <v>254</v>
      </c>
      <c r="W20" s="76"/>
      <c r="X20" s="76" t="s">
        <v>255</v>
      </c>
      <c r="Y20" s="98">
        <v>43647</v>
      </c>
      <c r="Z20" s="132">
        <f ca="1">(TODAY()-Y20)/365</f>
        <v>3.6630136986301371</v>
      </c>
      <c r="AA20" s="133" t="str">
        <f>IF(ISBLANK(V20),"NODATA",IF(MID(X20,1,2)="RN","AAON",IF(LEN(X20)&gt;15,"WeatherMaker",IF(VALUE(MID(V20,3,2))&gt;9,"ENER",IF(VALUE(MID(V20,3,2))&lt;10,"L-SER")))))</f>
        <v>ENER</v>
      </c>
      <c r="AB20" s="77" t="s">
        <v>256</v>
      </c>
      <c r="AC20" s="77"/>
      <c r="AD20" s="77" t="s">
        <v>257</v>
      </c>
      <c r="AE20" s="98">
        <v>43647</v>
      </c>
      <c r="AF20" s="132">
        <f ca="1">(TODAY()-AE20)/365</f>
        <v>3.6630136986301371</v>
      </c>
      <c r="AG20" s="133" t="str">
        <f>IF(ISBLANK(AB20),"NODATA",IF(MID(AD20,1,2)="RN","AAON",IF(LEN(AD20)&gt;15,"WeatherMaker",IF(VALUE(MID(AB20,3,2))&gt;9,"ENER",IF(VALUE(MID(AB20,3,2))&lt;10,"L-SER")))))</f>
        <v>ENER</v>
      </c>
      <c r="AH20" s="76" t="s">
        <v>258</v>
      </c>
      <c r="AI20" s="76"/>
      <c r="AJ20" s="76" t="s">
        <v>257</v>
      </c>
      <c r="AK20" s="98">
        <v>43926</v>
      </c>
      <c r="AL20" s="134">
        <f ca="1">(TODAY()-AK20)/365</f>
        <v>2.8986301369863012</v>
      </c>
      <c r="AM20" s="133" t="str">
        <f>IF(ISBLANK(AH20),"NODATA",IF(LEN(AJ20)&gt;15,"WeatherMaker",IF(VALUE(MID(AH20,3,2))&gt;9,"ENER",IF(VALUE(MID(AH20,3,2))&lt;10,"L-SER"))))</f>
        <v>ENER</v>
      </c>
      <c r="AN20" s="135" t="s">
        <v>259</v>
      </c>
      <c r="AP20" s="135" t="s">
        <v>260</v>
      </c>
      <c r="AQ20" s="98">
        <v>38534</v>
      </c>
      <c r="AR20" s="132">
        <f ca="1">(TODAY()-AQ20)/365</f>
        <v>17.671232876712327</v>
      </c>
      <c r="AS20" s="133" t="str">
        <f>IF(ISBLANK(AN20),"NODATA",IF(LEN(AP20)&gt;15,"WeatherMaker",IF(VALUE(MID(AN20,3,2))&gt;9,"ENER",IF(VALUE(MID(AN20,3,2))&lt;10,"L-SER"))))</f>
        <v>L-SER</v>
      </c>
      <c r="AT20" s="135" t="s">
        <v>261</v>
      </c>
      <c r="AV20" s="135" t="s">
        <v>262</v>
      </c>
      <c r="AW20" s="98">
        <v>43647</v>
      </c>
      <c r="AX20" s="132">
        <f ca="1">(TODAY()-AW20)/365</f>
        <v>3.6630136986301371</v>
      </c>
      <c r="AY20" s="133" t="str">
        <f>IF(ISBLANK(AT20),"NODATA",IF(LEN(AV20)&gt;15,"WeatherMaker",IF(VALUE(MID(AT20,3,2))&gt;9,"ENER",IF(VALUE(MID(AT20,3,2))&lt;10,"L-SER"))))</f>
        <v>ENER</v>
      </c>
      <c r="BC20" s="98"/>
      <c r="BD20" s="132"/>
      <c r="BE20" s="133"/>
      <c r="BF20" s="128"/>
      <c r="BG20" s="128"/>
      <c r="BH20" s="76"/>
      <c r="BI20" s="76"/>
      <c r="BJ20" s="98"/>
      <c r="BK20" s="132"/>
      <c r="BL20" s="133"/>
      <c r="BM20" s="77"/>
      <c r="BN20" s="77"/>
      <c r="BO20" s="98"/>
      <c r="BP20" s="132"/>
      <c r="BQ20" s="133"/>
      <c r="BR20" s="76"/>
      <c r="BS20" s="76"/>
      <c r="BT20" s="98"/>
      <c r="BU20" s="134"/>
      <c r="BV20" s="133"/>
      <c r="BY20" s="98"/>
      <c r="BZ20" s="132"/>
      <c r="CA20" s="133"/>
    </row>
    <row r="21" spans="1:79" ht="15.75" customHeight="1" outlineLevel="1">
      <c r="A21" s="125"/>
      <c r="B21" s="126"/>
      <c r="C21" s="127"/>
      <c r="D21" s="128"/>
      <c r="E21" s="129"/>
      <c r="F21" s="127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30"/>
      <c r="U21" s="128"/>
      <c r="V21" s="136"/>
      <c r="W21" s="136"/>
      <c r="X21" s="136"/>
      <c r="Y21" s="98"/>
      <c r="Z21" s="132"/>
      <c r="AA21" s="133"/>
      <c r="AB21" s="137"/>
      <c r="AC21" s="137"/>
      <c r="AD21" s="137"/>
      <c r="AE21" s="98"/>
      <c r="AF21" s="132"/>
      <c r="AG21" s="133"/>
      <c r="AH21" s="136"/>
      <c r="AI21" s="136"/>
      <c r="AJ21" s="136"/>
      <c r="AK21" s="98"/>
      <c r="AL21" s="134"/>
      <c r="AM21" s="133"/>
      <c r="AN21" s="137"/>
      <c r="AO21" s="137"/>
      <c r="AP21" s="137"/>
      <c r="AQ21" s="98"/>
      <c r="AR21" s="132"/>
      <c r="AS21" s="133"/>
      <c r="AT21" s="138"/>
      <c r="AU21" s="138"/>
      <c r="AV21" s="137"/>
      <c r="AW21" s="98"/>
      <c r="AX21" s="132"/>
      <c r="AY21" s="133"/>
    </row>
    <row r="22" spans="1:79" ht="15.75" customHeight="1" outlineLevel="1">
      <c r="A22" s="125"/>
      <c r="B22" s="126"/>
      <c r="C22" s="122"/>
      <c r="D22" s="128"/>
      <c r="E22" s="129"/>
      <c r="F22" s="127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Y22" s="98"/>
      <c r="Z22" s="132"/>
      <c r="AA22" s="133"/>
      <c r="AE22" s="98"/>
      <c r="AF22" s="132"/>
      <c r="AG22" s="133"/>
      <c r="AH22" s="137"/>
      <c r="AI22" s="137"/>
      <c r="AJ22" s="137"/>
      <c r="AK22" s="98"/>
      <c r="AL22" s="134"/>
      <c r="AM22" s="133"/>
      <c r="AN22" s="137"/>
      <c r="AO22" s="137"/>
      <c r="AP22" s="137"/>
      <c r="AQ22" s="98"/>
      <c r="AR22" s="132"/>
      <c r="AS22" s="133"/>
      <c r="AT22" s="76"/>
      <c r="AU22" s="76"/>
      <c r="AV22" s="139"/>
      <c r="AW22" s="98"/>
      <c r="AX22" s="132"/>
      <c r="AY22" s="133"/>
      <c r="BA22" s="77"/>
      <c r="BB22" s="77"/>
      <c r="BC22" s="77"/>
      <c r="BD22" s="77"/>
    </row>
    <row r="23" spans="1:79" ht="15.75" customHeight="1" outlineLevel="1">
      <c r="A23" s="125"/>
      <c r="B23" s="126"/>
      <c r="C23" s="127"/>
      <c r="D23" s="128"/>
      <c r="E23" s="129"/>
      <c r="F23" s="127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31"/>
      <c r="V23" s="76"/>
      <c r="W23" s="76"/>
      <c r="X23" s="139"/>
      <c r="Y23" s="140"/>
      <c r="AN23" s="77"/>
      <c r="AO23" s="77"/>
      <c r="AP23" s="77"/>
      <c r="AQ23" s="98"/>
      <c r="AZ23" s="135" t="s">
        <v>263</v>
      </c>
      <c r="BA23" s="135" t="s">
        <v>264</v>
      </c>
      <c r="BB23" s="98">
        <v>41821</v>
      </c>
    </row>
    <row r="24" spans="1:79" ht="15.75" customHeight="1" outlineLevel="1">
      <c r="A24" s="125"/>
      <c r="B24" s="126"/>
      <c r="C24" s="127"/>
      <c r="D24" s="128"/>
      <c r="E24" s="129"/>
      <c r="F24" s="127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31"/>
    </row>
    <row r="25" spans="1:79" ht="15.75" customHeight="1" outlineLevel="1">
      <c r="A25" s="125"/>
      <c r="B25" s="126"/>
      <c r="C25" s="127"/>
      <c r="D25" s="128"/>
      <c r="E25" s="129"/>
      <c r="F25" s="127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31"/>
    </row>
    <row r="26" spans="1:79" ht="15.75" customHeight="1" outlineLevel="1">
      <c r="A26" s="125"/>
      <c r="B26" s="126"/>
      <c r="C26" s="127"/>
      <c r="D26" s="128"/>
      <c r="E26" s="129"/>
      <c r="F26" s="127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</row>
    <row r="27" spans="1:79" ht="15" customHeight="1" outlineLevel="1">
      <c r="A27" s="125"/>
      <c r="B27" s="126"/>
      <c r="C27" s="127"/>
      <c r="D27" s="128"/>
      <c r="E27" s="129"/>
      <c r="F27" s="127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</row>
    <row r="28" spans="1:79" ht="15.75" customHeight="1" outlineLevel="1">
      <c r="A28" s="125"/>
      <c r="B28" s="126"/>
      <c r="C28" s="127"/>
      <c r="D28" s="128"/>
      <c r="E28" s="129"/>
      <c r="F28" s="127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</row>
    <row r="29" spans="1:79" ht="15.75" customHeight="1" outlineLevel="1">
      <c r="A29" s="125"/>
      <c r="B29" s="126"/>
      <c r="C29" s="127"/>
      <c r="D29" s="128"/>
      <c r="E29" s="129"/>
      <c r="F29" s="127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</row>
    <row r="30" spans="1:79" ht="15.75" customHeight="1" outlineLevel="1">
      <c r="A30" s="125"/>
      <c r="B30" s="126"/>
      <c r="C30" s="127"/>
      <c r="D30" s="128"/>
      <c r="E30" s="129"/>
      <c r="F30" s="127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31"/>
    </row>
    <row r="31" spans="1:79" ht="15.75" customHeight="1" outlineLevel="1">
      <c r="A31" s="125"/>
      <c r="B31" s="126"/>
      <c r="C31" s="127"/>
      <c r="D31" s="128"/>
      <c r="E31" s="129"/>
      <c r="F31" s="127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</row>
    <row r="32" spans="1:79" ht="15.75" customHeight="1" outlineLevel="1">
      <c r="A32" s="125"/>
      <c r="B32" s="126"/>
      <c r="C32" s="127"/>
      <c r="D32" s="128"/>
      <c r="E32" s="129"/>
      <c r="F32" s="127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31"/>
    </row>
    <row r="33" spans="1:31" ht="15.75" customHeight="1" outlineLevel="1">
      <c r="A33" s="125"/>
      <c r="B33" s="126"/>
      <c r="C33" s="127"/>
      <c r="D33" s="128"/>
      <c r="E33" s="129"/>
      <c r="F33" s="127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31"/>
      <c r="V33" s="141"/>
      <c r="W33" s="141"/>
      <c r="X33" s="141"/>
      <c r="Y33" s="141"/>
      <c r="Z33" s="141"/>
      <c r="AA33" s="141"/>
      <c r="AB33" s="142"/>
      <c r="AC33" s="142"/>
      <c r="AD33" s="143"/>
      <c r="AE33" s="144"/>
    </row>
    <row r="34" spans="1:31" ht="15.75" customHeight="1" outlineLevel="1">
      <c r="A34" s="125"/>
      <c r="B34" s="126"/>
      <c r="C34" s="127"/>
      <c r="D34" s="128"/>
      <c r="E34" s="129"/>
      <c r="F34" s="127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41"/>
      <c r="W34" s="141"/>
      <c r="X34" s="141"/>
      <c r="Y34" s="141"/>
      <c r="Z34" s="141"/>
      <c r="AA34" s="141"/>
      <c r="AB34" s="142"/>
      <c r="AC34" s="142"/>
      <c r="AD34" s="143"/>
      <c r="AE34" s="144"/>
    </row>
    <row r="35" spans="1:31" ht="15.75" customHeight="1" outlineLevel="1">
      <c r="A35" s="125"/>
      <c r="B35" s="126"/>
      <c r="C35" s="127"/>
      <c r="D35" s="128"/>
      <c r="E35" s="129"/>
      <c r="F35" s="127"/>
      <c r="G35" s="128"/>
      <c r="H35" s="128"/>
      <c r="I35" s="128"/>
      <c r="J35" s="128"/>
      <c r="K35" s="128"/>
      <c r="L35" s="128"/>
      <c r="M35" s="128"/>
      <c r="N35" s="128"/>
      <c r="O35" s="128"/>
      <c r="P35" s="128"/>
      <c r="Q35" s="128"/>
      <c r="R35" s="128"/>
      <c r="S35" s="128"/>
      <c r="T35" s="128"/>
      <c r="U35" s="131"/>
      <c r="V35" s="141"/>
      <c r="W35" s="141"/>
      <c r="X35" s="141"/>
      <c r="Y35" s="141"/>
      <c r="Z35" s="141"/>
      <c r="AA35" s="141"/>
      <c r="AB35" s="142"/>
      <c r="AC35" s="142"/>
      <c r="AD35" s="143"/>
      <c r="AE35" s="144"/>
    </row>
    <row r="36" spans="1:31" ht="15.75" customHeight="1" outlineLevel="1">
      <c r="A36" s="125"/>
      <c r="B36" s="126"/>
      <c r="C36" s="127"/>
      <c r="D36" s="128"/>
      <c r="E36" s="126"/>
      <c r="F36" s="127"/>
      <c r="G36" s="128"/>
      <c r="H36" s="128"/>
      <c r="I36" s="128"/>
      <c r="J36" s="128"/>
      <c r="K36" s="128"/>
      <c r="L36" s="128"/>
      <c r="M36" s="128"/>
      <c r="N36" s="128"/>
      <c r="O36" s="128"/>
      <c r="P36" s="128"/>
      <c r="Q36" s="128"/>
      <c r="R36" s="128"/>
      <c r="S36" s="128"/>
      <c r="T36" s="128"/>
      <c r="U36" s="131"/>
      <c r="V36" s="141"/>
      <c r="W36" s="141"/>
      <c r="X36" s="141"/>
      <c r="Y36" s="141"/>
      <c r="Z36" s="141"/>
      <c r="AA36" s="141"/>
      <c r="AB36" s="142"/>
      <c r="AC36" s="142"/>
      <c r="AD36" s="143"/>
      <c r="AE36" s="144"/>
    </row>
    <row r="37" spans="1:31" ht="15.75" customHeight="1" outlineLevel="1">
      <c r="A37" s="125"/>
      <c r="B37" s="126"/>
      <c r="C37" s="127"/>
      <c r="D37" s="128"/>
      <c r="E37" s="129"/>
      <c r="F37" s="127"/>
      <c r="G37" s="128"/>
      <c r="H37" s="128"/>
      <c r="I37" s="128"/>
      <c r="J37" s="128"/>
      <c r="K37" s="128"/>
      <c r="L37" s="128"/>
      <c r="M37" s="128"/>
      <c r="N37" s="128"/>
      <c r="O37" s="128"/>
      <c r="P37" s="128"/>
      <c r="Q37" s="128"/>
      <c r="R37" s="128"/>
      <c r="S37" s="128"/>
      <c r="T37" s="128"/>
      <c r="U37" s="131"/>
      <c r="V37" s="141"/>
      <c r="W37" s="141"/>
      <c r="X37" s="141"/>
      <c r="Y37" s="141"/>
      <c r="Z37" s="141"/>
      <c r="AA37" s="141"/>
      <c r="AB37" s="142"/>
      <c r="AC37" s="142"/>
      <c r="AD37" s="143"/>
      <c r="AE37" s="144"/>
    </row>
    <row r="38" spans="1:31" ht="15.75" customHeight="1" outlineLevel="1">
      <c r="A38" s="125"/>
      <c r="B38" s="126"/>
      <c r="C38" s="127"/>
      <c r="D38" s="128"/>
      <c r="E38" s="129"/>
      <c r="F38" s="127"/>
      <c r="G38" s="128"/>
      <c r="H38" s="128"/>
      <c r="I38" s="128"/>
      <c r="J38" s="128"/>
      <c r="K38" s="128"/>
      <c r="L38" s="128"/>
      <c r="M38" s="128"/>
      <c r="N38" s="128"/>
      <c r="O38" s="128"/>
      <c r="P38" s="128"/>
      <c r="Q38" s="128"/>
      <c r="R38" s="128"/>
      <c r="S38" s="128"/>
      <c r="T38" s="128"/>
      <c r="U38" s="128"/>
      <c r="V38" s="141"/>
      <c r="W38" s="141"/>
      <c r="X38" s="141"/>
      <c r="Y38" s="141"/>
      <c r="Z38" s="141"/>
      <c r="AA38" s="141"/>
      <c r="AB38" s="142"/>
      <c r="AC38" s="142"/>
      <c r="AD38" s="143"/>
      <c r="AE38" s="144"/>
    </row>
    <row r="39" spans="1:31" ht="15.75" customHeight="1" outlineLevel="1">
      <c r="A39" s="125"/>
      <c r="B39" s="126"/>
      <c r="C39" s="127"/>
      <c r="D39" s="128"/>
      <c r="E39" s="129"/>
      <c r="F39" s="127"/>
      <c r="G39" s="128"/>
      <c r="H39" s="128"/>
      <c r="I39" s="128"/>
      <c r="J39" s="128"/>
      <c r="K39" s="128"/>
      <c r="L39" s="128"/>
      <c r="M39" s="128"/>
      <c r="N39" s="128"/>
      <c r="O39" s="128"/>
      <c r="P39" s="128"/>
      <c r="Q39" s="128"/>
      <c r="R39" s="128"/>
      <c r="S39" s="128"/>
      <c r="T39" s="128"/>
      <c r="U39" s="128"/>
      <c r="V39" s="141"/>
      <c r="W39" s="141"/>
      <c r="X39" s="141"/>
      <c r="Y39" s="141"/>
      <c r="Z39" s="141"/>
      <c r="AA39" s="141"/>
      <c r="AB39" s="142"/>
      <c r="AC39" s="142"/>
      <c r="AD39" s="143"/>
      <c r="AE39" s="144"/>
    </row>
    <row r="40" spans="1:31" ht="15.75" customHeight="1" outlineLevel="1">
      <c r="A40" s="125"/>
      <c r="B40" s="126"/>
      <c r="C40" s="127"/>
      <c r="D40" s="128"/>
      <c r="E40" s="129"/>
      <c r="F40" s="127"/>
      <c r="G40" s="128"/>
      <c r="H40" s="128"/>
      <c r="I40" s="128"/>
      <c r="J40" s="128"/>
      <c r="K40" s="128"/>
      <c r="L40" s="128"/>
      <c r="M40" s="128"/>
      <c r="N40" s="128"/>
      <c r="O40" s="128"/>
      <c r="P40" s="128"/>
      <c r="Q40" s="128"/>
      <c r="R40" s="128"/>
      <c r="S40" s="128"/>
      <c r="T40" s="128"/>
      <c r="U40" s="131"/>
      <c r="V40" s="141"/>
      <c r="W40" s="141"/>
      <c r="X40" s="141"/>
      <c r="Y40" s="141"/>
      <c r="Z40" s="141"/>
      <c r="AA40" s="141"/>
      <c r="AB40" s="142"/>
      <c r="AC40" s="142"/>
      <c r="AD40" s="143"/>
      <c r="AE40" s="144"/>
    </row>
    <row r="41" spans="1:31" ht="15.75" customHeight="1" outlineLevel="1">
      <c r="A41" s="125"/>
      <c r="B41" s="126"/>
      <c r="C41" s="127"/>
      <c r="D41" s="128"/>
      <c r="E41" s="129"/>
      <c r="F41" s="127"/>
      <c r="G41" s="128"/>
      <c r="H41" s="128"/>
      <c r="I41" s="128"/>
      <c r="J41" s="128"/>
      <c r="K41" s="128"/>
      <c r="L41" s="128"/>
      <c r="M41" s="128"/>
      <c r="N41" s="128"/>
      <c r="O41" s="128"/>
      <c r="P41" s="128"/>
      <c r="Q41" s="128"/>
      <c r="R41" s="128"/>
      <c r="S41" s="128"/>
      <c r="T41" s="128"/>
      <c r="U41" s="131"/>
      <c r="V41" s="141"/>
      <c r="W41" s="141"/>
      <c r="X41" s="141"/>
      <c r="Y41" s="141"/>
      <c r="Z41" s="141"/>
      <c r="AA41" s="141"/>
      <c r="AB41" s="142"/>
      <c r="AC41" s="142"/>
      <c r="AD41" s="143"/>
      <c r="AE41" s="144"/>
    </row>
    <row r="42" spans="1:31" ht="15.75" customHeight="1" outlineLevel="1">
      <c r="A42" s="125"/>
      <c r="B42" s="126"/>
      <c r="C42" s="127"/>
      <c r="D42" s="128"/>
      <c r="E42" s="129"/>
      <c r="F42" s="127"/>
      <c r="G42" s="128"/>
      <c r="H42" s="128"/>
      <c r="I42" s="128"/>
      <c r="J42" s="128"/>
      <c r="K42" s="128"/>
      <c r="L42" s="128"/>
      <c r="M42" s="128"/>
      <c r="N42" s="128"/>
      <c r="O42" s="128"/>
      <c r="P42" s="128"/>
      <c r="Q42" s="128"/>
      <c r="R42" s="128"/>
      <c r="S42" s="128"/>
      <c r="T42" s="128"/>
      <c r="U42" s="131"/>
      <c r="V42" s="141"/>
      <c r="W42" s="141"/>
      <c r="X42" s="141"/>
      <c r="Y42" s="141"/>
      <c r="Z42" s="141"/>
      <c r="AA42" s="141"/>
      <c r="AB42" s="142"/>
      <c r="AC42" s="142"/>
      <c r="AD42" s="143"/>
      <c r="AE42" s="144"/>
    </row>
    <row r="43" spans="1:31" ht="15.75" customHeight="1" outlineLevel="1">
      <c r="A43" s="125"/>
      <c r="B43" s="126"/>
      <c r="C43" s="127"/>
      <c r="D43" s="128"/>
      <c r="E43" s="129"/>
      <c r="F43" s="127"/>
      <c r="G43" s="128"/>
      <c r="H43" s="128"/>
      <c r="I43" s="128"/>
      <c r="J43" s="128"/>
      <c r="K43" s="128"/>
      <c r="L43" s="128"/>
      <c r="M43" s="128"/>
      <c r="N43" s="128"/>
      <c r="O43" s="128"/>
      <c r="P43" s="128"/>
      <c r="Q43" s="128"/>
      <c r="R43" s="128"/>
      <c r="S43" s="128"/>
      <c r="T43" s="128"/>
      <c r="U43" s="128"/>
      <c r="V43" s="141"/>
      <c r="W43" s="141"/>
      <c r="X43" s="141"/>
      <c r="Y43" s="141"/>
      <c r="Z43" s="141"/>
      <c r="AA43" s="141"/>
      <c r="AB43" s="142"/>
      <c r="AC43" s="142"/>
      <c r="AD43" s="143"/>
      <c r="AE43" s="144"/>
    </row>
    <row r="44" spans="1:31" ht="15.75" customHeight="1" outlineLevel="1">
      <c r="A44" s="125"/>
      <c r="B44" s="126"/>
      <c r="C44" s="127"/>
      <c r="D44" s="128"/>
      <c r="E44" s="129"/>
      <c r="F44" s="127"/>
      <c r="G44" s="128"/>
      <c r="H44" s="128"/>
      <c r="I44" s="128"/>
      <c r="J44" s="128"/>
      <c r="K44" s="128"/>
      <c r="L44" s="128"/>
      <c r="M44" s="128"/>
      <c r="N44" s="128"/>
      <c r="O44" s="128"/>
      <c r="P44" s="128"/>
      <c r="Q44" s="128"/>
      <c r="R44" s="128"/>
      <c r="S44" s="128"/>
      <c r="T44" s="128"/>
      <c r="U44" s="131"/>
      <c r="V44" s="141"/>
      <c r="W44" s="141"/>
      <c r="X44" s="141"/>
      <c r="Y44" s="141"/>
      <c r="Z44" s="141"/>
      <c r="AA44" s="141"/>
      <c r="AB44" s="142"/>
      <c r="AC44" s="142"/>
      <c r="AD44" s="143"/>
      <c r="AE44" s="144"/>
    </row>
    <row r="45" spans="1:31" ht="15.75" customHeight="1" outlineLevel="1">
      <c r="A45" s="125"/>
      <c r="B45" s="126"/>
      <c r="C45" s="127"/>
      <c r="D45" s="128"/>
      <c r="E45" s="129"/>
      <c r="F45" s="127"/>
      <c r="G45" s="128"/>
      <c r="H45" s="128"/>
      <c r="I45" s="128"/>
      <c r="J45" s="128"/>
      <c r="K45" s="128"/>
      <c r="L45" s="128"/>
      <c r="M45" s="128"/>
      <c r="N45" s="128"/>
      <c r="O45" s="128"/>
      <c r="P45" s="128"/>
      <c r="Q45" s="128"/>
      <c r="R45" s="128"/>
      <c r="S45" s="128"/>
      <c r="T45" s="128"/>
      <c r="U45" s="131"/>
      <c r="V45" s="141"/>
      <c r="W45" s="141"/>
      <c r="X45" s="141"/>
      <c r="Y45" s="141"/>
      <c r="Z45" s="141"/>
      <c r="AA45" s="141"/>
      <c r="AB45" s="142"/>
      <c r="AC45" s="142"/>
      <c r="AD45" s="143"/>
      <c r="AE45" s="144"/>
    </row>
    <row r="46" spans="1:31" ht="15.75" customHeight="1" outlineLevel="1">
      <c r="A46" s="125"/>
      <c r="B46" s="126"/>
      <c r="C46" s="127"/>
      <c r="D46" s="128"/>
      <c r="E46" s="129"/>
      <c r="F46" s="127"/>
      <c r="G46" s="128"/>
      <c r="H46" s="128"/>
      <c r="I46" s="128"/>
      <c r="J46" s="128"/>
      <c r="K46" s="128"/>
      <c r="L46" s="128"/>
      <c r="M46" s="128"/>
      <c r="N46" s="128"/>
      <c r="O46" s="128"/>
      <c r="P46" s="128"/>
      <c r="Q46" s="128"/>
      <c r="R46" s="128"/>
      <c r="S46" s="128"/>
      <c r="T46" s="128"/>
      <c r="U46" s="131"/>
      <c r="V46" s="141"/>
      <c r="W46" s="141"/>
      <c r="X46" s="141"/>
      <c r="Y46" s="141"/>
      <c r="Z46" s="141"/>
      <c r="AA46" s="141"/>
      <c r="AB46" s="142"/>
      <c r="AC46" s="142"/>
      <c r="AD46" s="143"/>
      <c r="AE46" s="144"/>
    </row>
    <row r="47" spans="1:31" ht="15.75" customHeight="1" outlineLevel="1">
      <c r="A47" s="125"/>
      <c r="B47" s="126"/>
      <c r="C47" s="127"/>
      <c r="D47" s="128"/>
      <c r="E47" s="129"/>
      <c r="F47" s="127"/>
      <c r="G47" s="128"/>
      <c r="H47" s="128"/>
      <c r="I47" s="128"/>
      <c r="J47" s="128"/>
      <c r="K47" s="128"/>
      <c r="L47" s="128"/>
      <c r="M47" s="128"/>
      <c r="N47" s="128"/>
      <c r="O47" s="128"/>
      <c r="P47" s="128"/>
      <c r="Q47" s="128"/>
      <c r="R47" s="128"/>
      <c r="S47" s="128"/>
      <c r="T47" s="128"/>
      <c r="U47" s="128"/>
      <c r="V47" s="141"/>
      <c r="W47" s="141"/>
      <c r="X47" s="141"/>
      <c r="Y47" s="141"/>
      <c r="Z47" s="141"/>
      <c r="AA47" s="141"/>
      <c r="AB47" s="142"/>
      <c r="AC47" s="142"/>
      <c r="AD47" s="143"/>
      <c r="AE47" s="144"/>
    </row>
    <row r="48" spans="1:31" ht="15.75" customHeight="1" outlineLevel="1">
      <c r="A48" s="125"/>
      <c r="B48" s="126"/>
      <c r="C48" s="127"/>
      <c r="D48" s="128"/>
      <c r="E48" s="129"/>
      <c r="F48" s="127"/>
      <c r="G48" s="128"/>
      <c r="H48" s="128"/>
      <c r="I48" s="128"/>
      <c r="J48" s="128"/>
      <c r="K48" s="128"/>
      <c r="L48" s="128"/>
      <c r="M48" s="128"/>
      <c r="N48" s="128"/>
      <c r="O48" s="128"/>
      <c r="P48" s="128"/>
      <c r="Q48" s="128"/>
      <c r="R48" s="128"/>
      <c r="S48" s="128"/>
      <c r="T48" s="128"/>
      <c r="U48" s="131"/>
      <c r="V48" s="141"/>
      <c r="W48" s="141"/>
      <c r="X48" s="141"/>
      <c r="Y48" s="141"/>
      <c r="Z48" s="141"/>
      <c r="AA48" s="141"/>
      <c r="AB48" s="142"/>
      <c r="AC48" s="142"/>
      <c r="AD48" s="143"/>
      <c r="AE48" s="144"/>
    </row>
    <row r="49" spans="1:31" ht="15.75" customHeight="1" outlineLevel="1">
      <c r="A49" s="125"/>
      <c r="B49" s="126"/>
      <c r="C49" s="127"/>
      <c r="D49" s="128"/>
      <c r="E49" s="129"/>
      <c r="F49" s="127"/>
      <c r="G49" s="128"/>
      <c r="H49" s="128"/>
      <c r="I49" s="128"/>
      <c r="J49" s="128"/>
      <c r="K49" s="128"/>
      <c r="L49" s="128"/>
      <c r="M49" s="128"/>
      <c r="N49" s="128"/>
      <c r="O49" s="128"/>
      <c r="P49" s="128"/>
      <c r="Q49" s="128"/>
      <c r="R49" s="128"/>
      <c r="S49" s="128"/>
      <c r="T49" s="128"/>
      <c r="U49" s="131"/>
      <c r="V49" s="141"/>
      <c r="W49" s="141"/>
      <c r="X49" s="141"/>
      <c r="Y49" s="141"/>
      <c r="Z49" s="141"/>
      <c r="AA49" s="141"/>
      <c r="AB49" s="142"/>
      <c r="AC49" s="142"/>
      <c r="AD49" s="143"/>
      <c r="AE49" s="144"/>
    </row>
    <row r="50" spans="1:31" ht="15.75" customHeight="1" outlineLevel="1">
      <c r="A50" s="125"/>
      <c r="B50" s="126"/>
      <c r="C50" s="127"/>
      <c r="D50" s="128"/>
      <c r="E50" s="129"/>
      <c r="F50" s="127"/>
      <c r="G50" s="128"/>
      <c r="H50" s="128"/>
      <c r="I50" s="128"/>
      <c r="J50" s="128"/>
      <c r="K50" s="128"/>
      <c r="L50" s="128"/>
      <c r="M50" s="128"/>
      <c r="N50" s="128"/>
      <c r="O50" s="128"/>
      <c r="P50" s="128"/>
      <c r="Q50" s="128"/>
      <c r="R50" s="128"/>
      <c r="S50" s="128"/>
      <c r="T50" s="128"/>
      <c r="U50" s="128"/>
      <c r="V50" s="141"/>
      <c r="W50" s="141"/>
      <c r="X50" s="141"/>
      <c r="Y50" s="141"/>
      <c r="Z50" s="141"/>
      <c r="AA50" s="141"/>
      <c r="AB50" s="142"/>
      <c r="AC50" s="142"/>
      <c r="AD50" s="143"/>
      <c r="AE50" s="144"/>
    </row>
    <row r="51" spans="1:31" ht="15.75" customHeight="1" outlineLevel="1">
      <c r="A51" s="125"/>
      <c r="B51" s="126"/>
      <c r="C51" s="127"/>
      <c r="D51" s="128"/>
      <c r="E51" s="129"/>
      <c r="F51" s="127"/>
      <c r="G51" s="128"/>
      <c r="H51" s="128"/>
      <c r="I51" s="128"/>
      <c r="J51" s="128"/>
      <c r="K51" s="128"/>
      <c r="L51" s="128"/>
      <c r="M51" s="128"/>
      <c r="N51" s="128"/>
      <c r="O51" s="128"/>
      <c r="P51" s="128"/>
      <c r="Q51" s="128"/>
      <c r="R51" s="128"/>
      <c r="S51" s="128"/>
      <c r="T51" s="128"/>
      <c r="U51" s="131"/>
      <c r="V51" s="141"/>
      <c r="W51" s="141"/>
      <c r="X51" s="141"/>
      <c r="Y51" s="141"/>
      <c r="Z51" s="141"/>
      <c r="AA51" s="141"/>
      <c r="AB51" s="142"/>
      <c r="AC51" s="142"/>
      <c r="AD51" s="143"/>
      <c r="AE51" s="144"/>
    </row>
    <row r="52" spans="1:31" ht="15.75" customHeight="1" outlineLevel="1">
      <c r="A52" s="125"/>
      <c r="B52" s="126"/>
      <c r="C52" s="127"/>
      <c r="D52" s="128"/>
      <c r="E52" s="129"/>
      <c r="F52" s="127"/>
      <c r="G52" s="128"/>
      <c r="H52" s="128"/>
      <c r="I52" s="128"/>
      <c r="J52" s="128"/>
      <c r="K52" s="128"/>
      <c r="L52" s="128"/>
      <c r="M52" s="128"/>
      <c r="N52" s="128"/>
      <c r="O52" s="128"/>
      <c r="P52" s="128"/>
      <c r="Q52" s="128"/>
      <c r="R52" s="128"/>
      <c r="S52" s="128"/>
      <c r="T52" s="128"/>
      <c r="U52" s="128"/>
      <c r="V52" s="141"/>
      <c r="W52" s="141"/>
      <c r="X52" s="141"/>
      <c r="Y52" s="141"/>
      <c r="Z52" s="141"/>
      <c r="AA52" s="141"/>
      <c r="AB52" s="142"/>
      <c r="AC52" s="142"/>
      <c r="AD52" s="143"/>
      <c r="AE52" s="144"/>
    </row>
    <row r="53" spans="1:31" ht="15.75" customHeight="1" outlineLevel="1">
      <c r="A53" s="125"/>
      <c r="B53" s="126"/>
      <c r="C53" s="127"/>
      <c r="D53" s="128"/>
      <c r="E53" s="129"/>
      <c r="F53" s="127"/>
      <c r="G53" s="128"/>
      <c r="H53" s="128"/>
      <c r="I53" s="128"/>
      <c r="J53" s="128"/>
      <c r="K53" s="128"/>
      <c r="L53" s="128"/>
      <c r="M53" s="128"/>
      <c r="N53" s="128"/>
      <c r="O53" s="128"/>
      <c r="P53" s="128"/>
      <c r="Q53" s="128"/>
      <c r="R53" s="128"/>
      <c r="S53" s="128"/>
      <c r="T53" s="128"/>
      <c r="U53" s="128"/>
      <c r="V53" s="141"/>
      <c r="W53" s="141"/>
      <c r="X53" s="141"/>
      <c r="Y53" s="141"/>
      <c r="Z53" s="141"/>
      <c r="AA53" s="141"/>
      <c r="AB53" s="142"/>
      <c r="AC53" s="142"/>
      <c r="AD53" s="143"/>
      <c r="AE53" s="144"/>
    </row>
    <row r="54" spans="1:31" ht="15.75" customHeight="1" outlineLevel="1">
      <c r="A54" s="125"/>
      <c r="B54" s="126"/>
      <c r="C54" s="127"/>
      <c r="D54" s="128"/>
      <c r="E54" s="129"/>
      <c r="F54" s="127"/>
      <c r="G54" s="128"/>
      <c r="H54" s="128"/>
      <c r="I54" s="128"/>
      <c r="J54" s="128"/>
      <c r="K54" s="128"/>
      <c r="L54" s="128"/>
      <c r="M54" s="128"/>
      <c r="N54" s="128"/>
      <c r="O54" s="128"/>
      <c r="P54" s="128"/>
      <c r="Q54" s="128"/>
      <c r="R54" s="128"/>
      <c r="S54" s="128"/>
      <c r="T54" s="128"/>
      <c r="U54" s="131"/>
      <c r="V54" s="141"/>
      <c r="W54" s="141"/>
      <c r="X54" s="141"/>
      <c r="Y54" s="141"/>
      <c r="Z54" s="141"/>
      <c r="AA54" s="141"/>
      <c r="AB54" s="142"/>
      <c r="AC54" s="142"/>
      <c r="AD54" s="143"/>
      <c r="AE54" s="144"/>
    </row>
    <row r="55" spans="1:31" ht="15.75" customHeight="1" outlineLevel="1">
      <c r="A55" s="125"/>
      <c r="B55" s="126"/>
      <c r="C55" s="127"/>
      <c r="D55" s="128"/>
      <c r="E55" s="129"/>
      <c r="F55" s="127"/>
      <c r="G55" s="128"/>
      <c r="H55" s="128"/>
      <c r="I55" s="128"/>
      <c r="J55" s="128"/>
      <c r="K55" s="128"/>
      <c r="L55" s="128"/>
      <c r="M55" s="128"/>
      <c r="N55" s="128"/>
      <c r="O55" s="128"/>
      <c r="P55" s="128"/>
      <c r="Q55" s="128"/>
      <c r="R55" s="128"/>
      <c r="S55" s="128"/>
      <c r="T55" s="128"/>
      <c r="U55" s="131"/>
      <c r="V55" s="141"/>
      <c r="W55" s="141"/>
      <c r="X55" s="141"/>
      <c r="Y55" s="141"/>
      <c r="Z55" s="141"/>
      <c r="AA55" s="141"/>
      <c r="AB55" s="142"/>
      <c r="AC55" s="142"/>
      <c r="AD55" s="143"/>
      <c r="AE55" s="144"/>
    </row>
    <row r="56" spans="1:31" ht="15.75" customHeight="1" outlineLevel="1">
      <c r="A56" s="125"/>
      <c r="B56" s="126"/>
      <c r="C56" s="127"/>
      <c r="D56" s="128"/>
      <c r="E56" s="129"/>
      <c r="F56" s="127"/>
      <c r="G56" s="128"/>
      <c r="H56" s="128"/>
      <c r="I56" s="128"/>
      <c r="J56" s="128"/>
      <c r="K56" s="128"/>
      <c r="L56" s="128"/>
      <c r="M56" s="128"/>
      <c r="N56" s="128"/>
      <c r="O56" s="128"/>
      <c r="P56" s="128"/>
      <c r="Q56" s="128"/>
      <c r="R56" s="128"/>
      <c r="S56" s="128"/>
      <c r="T56" s="128"/>
      <c r="U56" s="128"/>
      <c r="V56" s="141"/>
      <c r="W56" s="141"/>
      <c r="X56" s="141"/>
      <c r="Y56" s="141"/>
      <c r="Z56" s="141"/>
      <c r="AA56" s="141"/>
      <c r="AB56" s="142"/>
      <c r="AC56" s="142"/>
      <c r="AD56" s="143"/>
      <c r="AE56" s="144"/>
    </row>
    <row r="57" spans="1:31" ht="15.75" customHeight="1" outlineLevel="1">
      <c r="A57" s="125"/>
      <c r="B57" s="126"/>
      <c r="C57" s="127"/>
      <c r="D57" s="128"/>
      <c r="E57" s="129"/>
      <c r="F57" s="127"/>
      <c r="G57" s="128"/>
      <c r="H57" s="128"/>
      <c r="I57" s="128"/>
      <c r="J57" s="128"/>
      <c r="K57" s="128"/>
      <c r="L57" s="128"/>
      <c r="M57" s="128"/>
      <c r="N57" s="128"/>
      <c r="O57" s="128"/>
      <c r="P57" s="128"/>
      <c r="Q57" s="128"/>
      <c r="R57" s="128"/>
      <c r="S57" s="128"/>
      <c r="T57" s="128"/>
      <c r="U57" s="128"/>
      <c r="V57" s="141"/>
      <c r="W57" s="141"/>
      <c r="X57" s="141"/>
      <c r="Y57" s="141"/>
      <c r="Z57" s="141"/>
      <c r="AA57" s="141"/>
      <c r="AB57" s="142"/>
      <c r="AC57" s="142"/>
      <c r="AD57" s="143"/>
      <c r="AE57" s="144"/>
    </row>
    <row r="58" spans="1:31" ht="15.75" customHeight="1" outlineLevel="1">
      <c r="A58" s="125"/>
      <c r="B58" s="126"/>
      <c r="C58" s="127"/>
      <c r="D58" s="128"/>
      <c r="E58" s="129"/>
      <c r="F58" s="127"/>
      <c r="G58" s="128"/>
      <c r="H58" s="128"/>
      <c r="I58" s="128"/>
      <c r="J58" s="128"/>
      <c r="K58" s="128"/>
      <c r="L58" s="128"/>
      <c r="M58" s="128"/>
      <c r="N58" s="128"/>
      <c r="O58" s="128"/>
      <c r="P58" s="128"/>
      <c r="Q58" s="128"/>
      <c r="R58" s="128"/>
      <c r="S58" s="128"/>
      <c r="T58" s="128"/>
      <c r="U58" s="131"/>
      <c r="V58" s="141"/>
      <c r="W58" s="141"/>
      <c r="X58" s="141"/>
      <c r="Y58" s="141"/>
      <c r="Z58" s="141"/>
      <c r="AA58" s="141"/>
      <c r="AB58" s="142"/>
      <c r="AC58" s="142"/>
      <c r="AD58" s="143"/>
      <c r="AE58" s="144"/>
    </row>
    <row r="59" spans="1:31" ht="15.75" customHeight="1" outlineLevel="1">
      <c r="A59" s="125"/>
      <c r="B59" s="126"/>
      <c r="C59" s="127"/>
      <c r="D59" s="128"/>
      <c r="E59" s="129"/>
      <c r="F59" s="127"/>
      <c r="G59" s="128"/>
      <c r="H59" s="128"/>
      <c r="I59" s="128"/>
      <c r="J59" s="128"/>
      <c r="K59" s="128"/>
      <c r="L59" s="128"/>
      <c r="M59" s="128"/>
      <c r="N59" s="128"/>
      <c r="O59" s="128"/>
      <c r="P59" s="128"/>
      <c r="Q59" s="128"/>
      <c r="R59" s="128"/>
      <c r="S59" s="128"/>
      <c r="T59" s="128"/>
      <c r="U59" s="131"/>
      <c r="V59" s="141"/>
      <c r="W59" s="141"/>
      <c r="X59" s="141"/>
      <c r="Y59" s="141"/>
      <c r="Z59" s="141"/>
      <c r="AA59" s="141"/>
      <c r="AB59" s="142"/>
      <c r="AC59" s="142"/>
      <c r="AD59" s="143"/>
      <c r="AE59" s="144"/>
    </row>
    <row r="60" spans="1:31" ht="15.75" customHeight="1" outlineLevel="1">
      <c r="A60" s="125"/>
      <c r="B60" s="126"/>
      <c r="C60" s="127"/>
      <c r="D60" s="128"/>
      <c r="E60" s="129"/>
      <c r="F60" s="127"/>
      <c r="G60" s="128"/>
      <c r="H60" s="128"/>
      <c r="I60" s="128"/>
      <c r="J60" s="128"/>
      <c r="K60" s="128"/>
      <c r="L60" s="128"/>
      <c r="M60" s="128"/>
      <c r="N60" s="128"/>
      <c r="O60" s="128"/>
      <c r="P60" s="128"/>
      <c r="Q60" s="128"/>
      <c r="R60" s="128"/>
      <c r="S60" s="128"/>
      <c r="T60" s="128"/>
      <c r="U60" s="131"/>
      <c r="V60" s="141"/>
      <c r="W60" s="141"/>
      <c r="X60" s="141"/>
      <c r="Y60" s="141"/>
      <c r="Z60" s="141"/>
      <c r="AA60" s="141"/>
      <c r="AB60" s="142"/>
      <c r="AC60" s="142"/>
      <c r="AD60" s="143"/>
      <c r="AE60" s="144"/>
    </row>
    <row r="61" spans="1:31" ht="15.75" customHeight="1" outlineLevel="1">
      <c r="A61" s="125"/>
      <c r="B61" s="126"/>
      <c r="C61" s="127"/>
      <c r="D61" s="128"/>
      <c r="E61" s="129"/>
      <c r="F61" s="127"/>
      <c r="G61" s="128"/>
      <c r="H61" s="128"/>
      <c r="I61" s="128"/>
      <c r="J61" s="128"/>
      <c r="K61" s="128"/>
      <c r="L61" s="128"/>
      <c r="M61" s="128"/>
      <c r="N61" s="128"/>
      <c r="O61" s="128"/>
      <c r="P61" s="128"/>
      <c r="Q61" s="128"/>
      <c r="R61" s="128"/>
      <c r="S61" s="128"/>
      <c r="T61" s="128"/>
      <c r="U61" s="131"/>
      <c r="V61" s="141"/>
      <c r="W61" s="141"/>
      <c r="X61" s="141"/>
      <c r="Y61" s="141"/>
      <c r="Z61" s="141"/>
      <c r="AA61" s="141"/>
      <c r="AB61" s="142"/>
      <c r="AC61" s="142"/>
      <c r="AD61" s="143"/>
      <c r="AE61" s="144"/>
    </row>
    <row r="62" spans="1:31" ht="15.75" customHeight="1" outlineLevel="1">
      <c r="A62" s="125"/>
      <c r="B62" s="126"/>
      <c r="C62" s="127"/>
      <c r="D62" s="128"/>
      <c r="E62" s="129"/>
      <c r="F62" s="127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  <c r="V62" s="141"/>
      <c r="W62" s="141"/>
      <c r="X62" s="141"/>
      <c r="Y62" s="141"/>
      <c r="Z62" s="141"/>
      <c r="AA62" s="141"/>
      <c r="AB62" s="142"/>
      <c r="AC62" s="142"/>
      <c r="AD62" s="143"/>
      <c r="AE62" s="144"/>
    </row>
    <row r="63" spans="1:31" ht="15.75" customHeight="1" outlineLevel="1">
      <c r="A63" s="125"/>
      <c r="B63" s="126"/>
      <c r="C63" s="127"/>
      <c r="D63" s="128"/>
      <c r="E63" s="129"/>
      <c r="F63" s="127"/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  <c r="T63" s="128"/>
      <c r="U63" s="131"/>
      <c r="V63" s="141"/>
      <c r="W63" s="141"/>
      <c r="X63" s="141"/>
      <c r="Y63" s="141"/>
      <c r="Z63" s="141"/>
      <c r="AA63" s="141"/>
      <c r="AB63" s="142"/>
      <c r="AC63" s="142"/>
      <c r="AD63" s="143"/>
      <c r="AE63" s="144"/>
    </row>
    <row r="64" spans="1:31" ht="15.75" customHeight="1" outlineLevel="1">
      <c r="A64" s="125"/>
      <c r="B64" s="126"/>
      <c r="C64" s="127"/>
      <c r="D64" s="128"/>
      <c r="E64" s="129"/>
      <c r="F64" s="127"/>
      <c r="G64" s="128"/>
      <c r="H64" s="128"/>
      <c r="I64" s="128"/>
      <c r="J64" s="128"/>
      <c r="K64" s="128"/>
      <c r="L64" s="128"/>
      <c r="M64" s="128"/>
      <c r="N64" s="128"/>
      <c r="O64" s="128"/>
      <c r="P64" s="128"/>
      <c r="Q64" s="128"/>
      <c r="R64" s="128"/>
      <c r="S64" s="128"/>
      <c r="T64" s="128"/>
      <c r="U64" s="131"/>
      <c r="V64" s="141"/>
      <c r="W64" s="141"/>
      <c r="X64" s="141"/>
      <c r="Y64" s="141"/>
      <c r="Z64" s="141"/>
      <c r="AA64" s="141"/>
      <c r="AB64" s="142"/>
      <c r="AC64" s="142"/>
      <c r="AD64" s="143"/>
      <c r="AE64" s="144"/>
    </row>
    <row r="65" spans="1:31" ht="15.75" customHeight="1" outlineLevel="1">
      <c r="A65" s="125"/>
      <c r="B65" s="126"/>
      <c r="C65" s="127"/>
      <c r="D65" s="128"/>
      <c r="E65" s="129"/>
      <c r="F65" s="127"/>
      <c r="G65" s="128"/>
      <c r="H65" s="128"/>
      <c r="I65" s="128"/>
      <c r="J65" s="128"/>
      <c r="K65" s="128"/>
      <c r="L65" s="128"/>
      <c r="M65" s="128"/>
      <c r="N65" s="128"/>
      <c r="O65" s="128"/>
      <c r="P65" s="128"/>
      <c r="Q65" s="128"/>
      <c r="R65" s="128"/>
      <c r="S65" s="128"/>
      <c r="T65" s="128"/>
      <c r="U65" s="131"/>
      <c r="V65" s="141"/>
      <c r="W65" s="141"/>
      <c r="X65" s="141"/>
      <c r="Y65" s="141"/>
      <c r="Z65" s="141"/>
      <c r="AA65" s="141"/>
      <c r="AB65" s="142"/>
      <c r="AC65" s="142"/>
      <c r="AD65" s="143"/>
      <c r="AE65" s="144"/>
    </row>
    <row r="66" spans="1:31" ht="15.75" customHeight="1" outlineLevel="1">
      <c r="A66" s="125"/>
      <c r="B66" s="126"/>
      <c r="C66" s="127"/>
      <c r="D66" s="128"/>
      <c r="E66" s="129"/>
      <c r="F66" s="127"/>
      <c r="G66" s="128"/>
      <c r="H66" s="128"/>
      <c r="I66" s="128"/>
      <c r="J66" s="128"/>
      <c r="K66" s="128"/>
      <c r="L66" s="128"/>
      <c r="M66" s="128"/>
      <c r="N66" s="128"/>
      <c r="O66" s="128"/>
      <c r="P66" s="128"/>
      <c r="Q66" s="128"/>
      <c r="R66" s="128"/>
      <c r="S66" s="128"/>
      <c r="T66" s="128"/>
      <c r="U66" s="131"/>
      <c r="V66" s="141"/>
      <c r="W66" s="141"/>
      <c r="X66" s="141"/>
      <c r="Y66" s="141"/>
      <c r="Z66" s="141"/>
      <c r="AA66" s="141"/>
      <c r="AB66" s="142"/>
      <c r="AC66" s="142"/>
      <c r="AD66" s="143"/>
      <c r="AE66" s="144"/>
    </row>
    <row r="67" spans="1:31" ht="15.75" customHeight="1" outlineLevel="1">
      <c r="A67" s="125"/>
      <c r="B67" s="126"/>
      <c r="C67" s="127"/>
      <c r="D67" s="128"/>
      <c r="E67" s="129"/>
      <c r="F67" s="127"/>
      <c r="G67" s="128"/>
      <c r="H67" s="128"/>
      <c r="I67" s="128"/>
      <c r="J67" s="128"/>
      <c r="K67" s="128"/>
      <c r="L67" s="128"/>
      <c r="M67" s="128"/>
      <c r="N67" s="128"/>
      <c r="O67" s="128"/>
      <c r="P67" s="128"/>
      <c r="Q67" s="128"/>
      <c r="R67" s="128"/>
      <c r="S67" s="128"/>
      <c r="T67" s="128"/>
      <c r="U67" s="131"/>
      <c r="V67" s="141"/>
      <c r="W67" s="141"/>
      <c r="X67" s="141"/>
      <c r="Y67" s="141"/>
      <c r="Z67" s="141"/>
      <c r="AA67" s="141"/>
      <c r="AB67" s="142"/>
      <c r="AC67" s="142"/>
      <c r="AD67" s="143"/>
      <c r="AE67" s="144"/>
    </row>
    <row r="68" spans="1:31" ht="15.75" customHeight="1" outlineLevel="1">
      <c r="A68" s="125"/>
      <c r="B68" s="126"/>
      <c r="C68" s="127"/>
      <c r="D68" s="128"/>
      <c r="E68" s="129"/>
      <c r="F68" s="127"/>
      <c r="G68" s="128"/>
      <c r="H68" s="128"/>
      <c r="I68" s="128"/>
      <c r="J68" s="128"/>
      <c r="K68" s="128"/>
      <c r="L68" s="128"/>
      <c r="M68" s="128"/>
      <c r="N68" s="128"/>
      <c r="O68" s="128"/>
      <c r="P68" s="128"/>
      <c r="Q68" s="128"/>
      <c r="R68" s="128"/>
      <c r="S68" s="128"/>
      <c r="T68" s="128"/>
      <c r="U68" s="131"/>
      <c r="V68" s="141"/>
      <c r="W68" s="141"/>
      <c r="X68" s="141"/>
      <c r="Y68" s="141"/>
      <c r="Z68" s="141"/>
      <c r="AA68" s="141"/>
      <c r="AB68" s="142"/>
      <c r="AC68" s="142"/>
      <c r="AD68" s="143"/>
      <c r="AE68" s="144"/>
    </row>
    <row r="69" spans="1:31" ht="15.75" customHeight="1" outlineLevel="1">
      <c r="A69" s="125"/>
      <c r="B69" s="126"/>
      <c r="C69" s="127"/>
      <c r="D69" s="128"/>
      <c r="E69" s="129"/>
      <c r="F69" s="127"/>
      <c r="G69" s="128"/>
      <c r="H69" s="128"/>
      <c r="I69" s="128"/>
      <c r="J69" s="128"/>
      <c r="K69" s="128"/>
      <c r="L69" s="128"/>
      <c r="M69" s="128"/>
      <c r="N69" s="128"/>
      <c r="O69" s="128"/>
      <c r="P69" s="128"/>
      <c r="Q69" s="128"/>
      <c r="R69" s="128"/>
      <c r="S69" s="128"/>
      <c r="T69" s="128"/>
      <c r="U69" s="128"/>
      <c r="V69" s="141"/>
      <c r="W69" s="141"/>
      <c r="X69" s="141"/>
      <c r="Y69" s="141"/>
      <c r="Z69" s="141"/>
      <c r="AA69" s="141"/>
      <c r="AB69" s="142"/>
      <c r="AC69" s="142"/>
      <c r="AD69" s="143"/>
      <c r="AE69" s="144"/>
    </row>
    <row r="70" spans="1:31" ht="15.75" customHeight="1" outlineLevel="1">
      <c r="A70" s="125"/>
      <c r="B70" s="126"/>
      <c r="C70" s="127"/>
      <c r="D70" s="128"/>
      <c r="E70" s="129"/>
      <c r="F70" s="127"/>
      <c r="G70" s="128"/>
      <c r="H70" s="128"/>
      <c r="I70" s="128"/>
      <c r="J70" s="128"/>
      <c r="K70" s="128"/>
      <c r="L70" s="128"/>
      <c r="M70" s="128"/>
      <c r="N70" s="128"/>
      <c r="O70" s="128"/>
      <c r="P70" s="128"/>
      <c r="Q70" s="128"/>
      <c r="R70" s="128"/>
      <c r="S70" s="128"/>
      <c r="T70" s="128"/>
      <c r="U70" s="128"/>
      <c r="V70" s="141"/>
      <c r="W70" s="141"/>
      <c r="X70" s="141"/>
      <c r="Y70" s="141"/>
      <c r="Z70" s="141"/>
      <c r="AA70" s="141"/>
      <c r="AB70" s="142"/>
      <c r="AC70" s="142"/>
      <c r="AD70" s="143"/>
      <c r="AE70" s="144"/>
    </row>
    <row r="71" spans="1:31" ht="15.75" customHeight="1" outlineLevel="1">
      <c r="A71" s="125"/>
      <c r="B71" s="126"/>
      <c r="C71" s="127"/>
      <c r="D71" s="128"/>
      <c r="E71" s="129"/>
      <c r="F71" s="127"/>
      <c r="G71" s="128"/>
      <c r="H71" s="128"/>
      <c r="I71" s="128"/>
      <c r="J71" s="128"/>
      <c r="K71" s="128"/>
      <c r="L71" s="128"/>
      <c r="M71" s="128"/>
      <c r="N71" s="128"/>
      <c r="O71" s="128"/>
      <c r="P71" s="128"/>
      <c r="Q71" s="128"/>
      <c r="R71" s="128"/>
      <c r="S71" s="128"/>
      <c r="T71" s="128"/>
      <c r="U71" s="131"/>
      <c r="V71" s="141"/>
      <c r="W71" s="141"/>
      <c r="X71" s="141"/>
      <c r="Y71" s="141"/>
      <c r="Z71" s="141"/>
      <c r="AA71" s="141"/>
      <c r="AB71" s="142"/>
      <c r="AC71" s="142"/>
      <c r="AD71" s="143"/>
      <c r="AE71" s="144"/>
    </row>
    <row r="72" spans="1:31" ht="15.75" customHeight="1" outlineLevel="1">
      <c r="A72" s="125"/>
      <c r="B72" s="126"/>
      <c r="C72" s="127"/>
      <c r="D72" s="128"/>
      <c r="E72" s="129"/>
      <c r="F72" s="127"/>
      <c r="G72" s="128"/>
      <c r="H72" s="128"/>
      <c r="I72" s="128"/>
      <c r="J72" s="128"/>
      <c r="K72" s="128"/>
      <c r="L72" s="128"/>
      <c r="M72" s="128"/>
      <c r="N72" s="128"/>
      <c r="O72" s="128"/>
      <c r="P72" s="128"/>
      <c r="Q72" s="128"/>
      <c r="R72" s="128"/>
      <c r="S72" s="128"/>
      <c r="T72" s="128"/>
      <c r="U72" s="128"/>
      <c r="V72" s="141"/>
      <c r="W72" s="141"/>
      <c r="X72" s="141"/>
      <c r="Y72" s="141"/>
      <c r="Z72" s="141"/>
      <c r="AA72" s="141"/>
      <c r="AB72" s="142"/>
      <c r="AC72" s="142"/>
      <c r="AD72" s="143"/>
      <c r="AE72" s="144"/>
    </row>
    <row r="73" spans="1:31" ht="15.75" customHeight="1" outlineLevel="1">
      <c r="A73" s="125"/>
      <c r="B73" s="126"/>
      <c r="C73" s="127"/>
      <c r="D73" s="128"/>
      <c r="E73" s="129"/>
      <c r="F73" s="127"/>
      <c r="G73" s="128"/>
      <c r="H73" s="128"/>
      <c r="I73" s="128"/>
      <c r="J73" s="128"/>
      <c r="K73" s="128"/>
      <c r="L73" s="128"/>
      <c r="M73" s="128"/>
      <c r="N73" s="128"/>
      <c r="O73" s="128"/>
      <c r="P73" s="128"/>
      <c r="Q73" s="128"/>
      <c r="R73" s="128"/>
      <c r="S73" s="128"/>
      <c r="T73" s="128"/>
      <c r="U73" s="131"/>
      <c r="V73" s="141"/>
      <c r="W73" s="141"/>
      <c r="X73" s="141"/>
      <c r="Y73" s="141"/>
      <c r="Z73" s="141"/>
      <c r="AA73" s="141"/>
      <c r="AB73" s="142"/>
      <c r="AC73" s="142"/>
      <c r="AD73" s="143"/>
      <c r="AE73" s="144"/>
    </row>
    <row r="74" spans="1:31" ht="15.75" customHeight="1" outlineLevel="1">
      <c r="A74" s="125"/>
      <c r="B74" s="126"/>
      <c r="C74" s="127"/>
      <c r="D74" s="128"/>
      <c r="E74" s="129"/>
      <c r="F74" s="127"/>
      <c r="G74" s="128"/>
      <c r="H74" s="128"/>
      <c r="I74" s="128"/>
      <c r="J74" s="128"/>
      <c r="K74" s="128"/>
      <c r="L74" s="128"/>
      <c r="M74" s="128"/>
      <c r="N74" s="128"/>
      <c r="O74" s="128"/>
      <c r="P74" s="128"/>
      <c r="Q74" s="128"/>
      <c r="R74" s="128"/>
      <c r="S74" s="128"/>
      <c r="T74" s="128"/>
      <c r="U74" s="128"/>
      <c r="V74" s="141"/>
      <c r="W74" s="141"/>
      <c r="X74" s="141"/>
      <c r="Y74" s="141"/>
      <c r="Z74" s="141"/>
      <c r="AA74" s="141"/>
      <c r="AB74" s="142"/>
      <c r="AC74" s="142"/>
      <c r="AD74" s="143"/>
      <c r="AE74" s="144"/>
    </row>
    <row r="75" spans="1:31" ht="15.75" customHeight="1" outlineLevel="1">
      <c r="A75" s="125"/>
      <c r="B75" s="126"/>
      <c r="C75" s="127"/>
      <c r="D75" s="128"/>
      <c r="E75" s="129"/>
      <c r="F75" s="127"/>
      <c r="G75" s="128"/>
      <c r="H75" s="128"/>
      <c r="I75" s="128"/>
      <c r="J75" s="128"/>
      <c r="K75" s="128"/>
      <c r="L75" s="128"/>
      <c r="M75" s="128"/>
      <c r="N75" s="128"/>
      <c r="O75" s="128"/>
      <c r="P75" s="128"/>
      <c r="Q75" s="128"/>
      <c r="R75" s="128"/>
      <c r="S75" s="128"/>
      <c r="T75" s="128"/>
      <c r="U75" s="131"/>
      <c r="V75" s="141"/>
      <c r="W75" s="141"/>
      <c r="X75" s="141"/>
      <c r="Y75" s="141"/>
      <c r="Z75" s="141"/>
      <c r="AA75" s="141"/>
      <c r="AB75" s="142"/>
      <c r="AC75" s="142"/>
      <c r="AD75" s="143"/>
      <c r="AE75" s="144"/>
    </row>
    <row r="76" spans="1:31" ht="15.75" customHeight="1" outlineLevel="1">
      <c r="A76" s="125"/>
      <c r="B76" s="126"/>
      <c r="C76" s="127"/>
      <c r="D76" s="128"/>
      <c r="E76" s="129"/>
      <c r="F76" s="127"/>
      <c r="G76" s="128"/>
      <c r="H76" s="128"/>
      <c r="I76" s="128"/>
      <c r="J76" s="128"/>
      <c r="K76" s="128"/>
      <c r="L76" s="128"/>
      <c r="M76" s="128"/>
      <c r="N76" s="128"/>
      <c r="O76" s="128"/>
      <c r="P76" s="128"/>
      <c r="Q76" s="128"/>
      <c r="R76" s="128"/>
      <c r="S76" s="128"/>
      <c r="T76" s="128"/>
      <c r="U76" s="131"/>
      <c r="V76" s="141"/>
      <c r="W76" s="141"/>
      <c r="X76" s="141"/>
      <c r="Y76" s="141"/>
      <c r="Z76" s="141"/>
      <c r="AA76" s="141"/>
      <c r="AB76" s="142"/>
      <c r="AC76" s="142"/>
      <c r="AD76" s="143"/>
      <c r="AE76" s="144"/>
    </row>
    <row r="77" spans="1:31" ht="15.75" customHeight="1" outlineLevel="1">
      <c r="A77" s="125"/>
      <c r="B77" s="126"/>
      <c r="C77" s="127"/>
      <c r="D77" s="128"/>
      <c r="E77" s="129"/>
      <c r="F77" s="127"/>
      <c r="G77" s="128"/>
      <c r="H77" s="128"/>
      <c r="I77" s="128"/>
      <c r="J77" s="128"/>
      <c r="K77" s="128"/>
      <c r="L77" s="128"/>
      <c r="M77" s="128"/>
      <c r="N77" s="128"/>
      <c r="O77" s="128"/>
      <c r="P77" s="128"/>
      <c r="Q77" s="128"/>
      <c r="R77" s="128"/>
      <c r="S77" s="128"/>
      <c r="T77" s="128"/>
      <c r="U77" s="131"/>
      <c r="V77" s="141"/>
      <c r="W77" s="141"/>
      <c r="X77" s="141"/>
      <c r="Y77" s="141"/>
      <c r="Z77" s="141"/>
      <c r="AA77" s="141"/>
      <c r="AB77" s="142"/>
      <c r="AC77" s="142"/>
      <c r="AD77" s="143"/>
      <c r="AE77" s="144"/>
    </row>
    <row r="78" spans="1:31" ht="15.75" customHeight="1" outlineLevel="1">
      <c r="A78" s="125"/>
      <c r="B78" s="126"/>
      <c r="C78" s="127"/>
      <c r="D78" s="128"/>
      <c r="E78" s="129"/>
      <c r="F78" s="127"/>
      <c r="G78" s="128"/>
      <c r="H78" s="128"/>
      <c r="I78" s="128"/>
      <c r="J78" s="128"/>
      <c r="K78" s="128"/>
      <c r="L78" s="128"/>
      <c r="M78" s="128"/>
      <c r="N78" s="128"/>
      <c r="O78" s="128"/>
      <c r="P78" s="128"/>
      <c r="Q78" s="128"/>
      <c r="R78" s="128"/>
      <c r="S78" s="128"/>
      <c r="T78" s="128"/>
      <c r="U78" s="128"/>
      <c r="V78" s="141"/>
      <c r="W78" s="141"/>
      <c r="X78" s="141"/>
      <c r="Y78" s="141"/>
      <c r="Z78" s="141"/>
      <c r="AA78" s="141"/>
      <c r="AB78" s="142"/>
      <c r="AC78" s="142"/>
      <c r="AD78" s="143"/>
      <c r="AE78" s="144"/>
    </row>
    <row r="79" spans="1:31" ht="15.75" customHeight="1" outlineLevel="1">
      <c r="A79" s="125"/>
      <c r="B79" s="126"/>
      <c r="C79" s="127"/>
      <c r="D79" s="128"/>
      <c r="E79" s="129"/>
      <c r="F79" s="127"/>
      <c r="G79" s="128"/>
      <c r="H79" s="128"/>
      <c r="I79" s="128"/>
      <c r="J79" s="128"/>
      <c r="K79" s="128"/>
      <c r="L79" s="128"/>
      <c r="M79" s="128"/>
      <c r="N79" s="128"/>
      <c r="O79" s="128"/>
      <c r="P79" s="128"/>
      <c r="Q79" s="128"/>
      <c r="R79" s="128"/>
      <c r="S79" s="128"/>
      <c r="T79" s="128"/>
      <c r="U79" s="128"/>
      <c r="V79" s="141"/>
      <c r="W79" s="141"/>
      <c r="X79" s="141"/>
      <c r="Y79" s="141"/>
      <c r="Z79" s="141"/>
      <c r="AA79" s="141"/>
      <c r="AB79" s="142"/>
      <c r="AC79" s="142"/>
      <c r="AD79" s="143"/>
      <c r="AE79" s="144"/>
    </row>
    <row r="80" spans="1:31" ht="15.75" customHeight="1" outlineLevel="1">
      <c r="A80" s="125"/>
      <c r="B80" s="126"/>
      <c r="C80" s="127"/>
      <c r="D80" s="128"/>
      <c r="E80" s="129"/>
      <c r="F80" s="127"/>
      <c r="G80" s="128"/>
      <c r="H80" s="128"/>
      <c r="I80" s="128"/>
      <c r="J80" s="128"/>
      <c r="K80" s="128"/>
      <c r="L80" s="128"/>
      <c r="M80" s="128"/>
      <c r="N80" s="128"/>
      <c r="O80" s="128"/>
      <c r="P80" s="128"/>
      <c r="Q80" s="128"/>
      <c r="R80" s="128"/>
      <c r="S80" s="128"/>
      <c r="T80" s="128"/>
      <c r="U80" s="131"/>
      <c r="V80" s="141"/>
      <c r="W80" s="141"/>
      <c r="X80" s="141"/>
      <c r="Y80" s="141"/>
      <c r="Z80" s="141"/>
      <c r="AA80" s="141"/>
      <c r="AB80" s="142"/>
      <c r="AC80" s="142"/>
      <c r="AD80" s="143"/>
      <c r="AE80" s="144"/>
    </row>
    <row r="81" spans="1:31" ht="15.75" customHeight="1" outlineLevel="1">
      <c r="A81" s="125"/>
      <c r="B81" s="126"/>
      <c r="C81" s="127"/>
      <c r="D81" s="128"/>
      <c r="E81" s="129"/>
      <c r="F81" s="127"/>
      <c r="G81" s="128"/>
      <c r="H81" s="128"/>
      <c r="I81" s="128"/>
      <c r="J81" s="128"/>
      <c r="K81" s="128"/>
      <c r="L81" s="128"/>
      <c r="M81" s="128"/>
      <c r="N81" s="128"/>
      <c r="O81" s="128"/>
      <c r="P81" s="128"/>
      <c r="Q81" s="128"/>
      <c r="R81" s="128"/>
      <c r="S81" s="128"/>
      <c r="T81" s="128"/>
      <c r="U81" s="131"/>
      <c r="V81" s="141"/>
      <c r="W81" s="141"/>
      <c r="X81" s="141"/>
      <c r="Y81" s="141"/>
      <c r="Z81" s="141"/>
      <c r="AA81" s="141"/>
      <c r="AB81" s="142"/>
      <c r="AC81" s="142"/>
      <c r="AD81" s="143"/>
      <c r="AE81" s="144"/>
    </row>
    <row r="82" spans="1:31" ht="15.75" customHeight="1" outlineLevel="1">
      <c r="A82" s="125"/>
      <c r="B82" s="126"/>
      <c r="C82" s="127"/>
      <c r="D82" s="128"/>
      <c r="E82" s="129"/>
      <c r="F82" s="127"/>
      <c r="G82" s="128"/>
      <c r="H82" s="128"/>
      <c r="I82" s="128"/>
      <c r="J82" s="128"/>
      <c r="K82" s="128"/>
      <c r="L82" s="127"/>
      <c r="M82" s="127"/>
      <c r="N82" s="127"/>
      <c r="O82" s="128"/>
      <c r="P82" s="128"/>
      <c r="Q82" s="128"/>
      <c r="R82" s="128"/>
      <c r="S82" s="128"/>
      <c r="T82" s="128"/>
      <c r="U82" s="131"/>
      <c r="V82" s="141"/>
      <c r="W82" s="141"/>
      <c r="X82" s="141"/>
      <c r="Y82" s="141"/>
      <c r="Z82" s="141"/>
      <c r="AA82" s="141"/>
      <c r="AB82" s="142"/>
      <c r="AC82" s="142"/>
      <c r="AD82" s="143"/>
      <c r="AE82" s="144"/>
    </row>
    <row r="83" spans="1:31" ht="15.75" customHeight="1" outlineLevel="1">
      <c r="A83" s="125"/>
      <c r="B83" s="126"/>
      <c r="C83" s="127"/>
      <c r="D83" s="128"/>
      <c r="E83" s="129"/>
      <c r="F83" s="127"/>
      <c r="G83" s="128"/>
      <c r="H83" s="128"/>
      <c r="I83" s="128"/>
      <c r="J83" s="128"/>
      <c r="K83" s="128"/>
      <c r="L83" s="127"/>
      <c r="M83" s="127"/>
      <c r="N83" s="127"/>
      <c r="O83" s="128"/>
      <c r="P83" s="128"/>
      <c r="Q83" s="128"/>
      <c r="R83" s="128"/>
      <c r="S83" s="128"/>
      <c r="T83" s="128"/>
      <c r="U83" s="131"/>
      <c r="V83" s="141"/>
      <c r="W83" s="141"/>
      <c r="X83" s="141"/>
      <c r="Y83" s="141"/>
      <c r="Z83" s="141"/>
      <c r="AA83" s="141"/>
      <c r="AB83" s="142"/>
      <c r="AC83" s="142"/>
      <c r="AD83" s="143"/>
      <c r="AE83" s="144"/>
    </row>
    <row r="84" spans="1:31" ht="15.75" customHeight="1" outlineLevel="1">
      <c r="A84" s="125"/>
      <c r="B84" s="126"/>
      <c r="C84" s="127"/>
      <c r="D84" s="128"/>
      <c r="E84" s="129"/>
      <c r="F84" s="127"/>
      <c r="G84" s="128"/>
      <c r="H84" s="128"/>
      <c r="I84" s="128"/>
      <c r="J84" s="128"/>
      <c r="K84" s="128"/>
      <c r="L84" s="128"/>
      <c r="M84" s="128"/>
      <c r="N84" s="128"/>
      <c r="O84" s="128"/>
      <c r="P84" s="128"/>
      <c r="Q84" s="128"/>
      <c r="R84" s="128"/>
      <c r="S84" s="128"/>
      <c r="T84" s="128"/>
      <c r="U84" s="131"/>
      <c r="V84" s="141"/>
      <c r="W84" s="141"/>
      <c r="X84" s="141"/>
      <c r="Y84" s="141"/>
      <c r="Z84" s="141"/>
      <c r="AA84" s="141"/>
      <c r="AB84" s="142"/>
      <c r="AC84" s="142"/>
      <c r="AD84" s="143"/>
      <c r="AE84" s="144"/>
    </row>
    <row r="85" spans="1:31" ht="15.75" customHeight="1" outlineLevel="1">
      <c r="A85" s="125"/>
      <c r="B85" s="126"/>
      <c r="C85" s="127"/>
      <c r="D85" s="128"/>
      <c r="E85" s="129"/>
      <c r="F85" s="127"/>
      <c r="G85" s="128"/>
      <c r="H85" s="128"/>
      <c r="I85" s="128"/>
      <c r="J85" s="128"/>
      <c r="K85" s="128"/>
      <c r="L85" s="128"/>
      <c r="M85" s="128"/>
      <c r="N85" s="128"/>
      <c r="O85" s="128"/>
      <c r="P85" s="128"/>
      <c r="Q85" s="128"/>
      <c r="R85" s="128"/>
      <c r="S85" s="128"/>
      <c r="T85" s="128"/>
      <c r="U85" s="131"/>
      <c r="V85" s="141"/>
      <c r="W85" s="141"/>
      <c r="X85" s="141"/>
      <c r="Y85" s="141"/>
      <c r="Z85" s="141"/>
      <c r="AA85" s="141"/>
      <c r="AB85" s="142"/>
      <c r="AC85" s="142"/>
      <c r="AD85" s="143"/>
      <c r="AE85" s="144"/>
    </row>
    <row r="86" spans="1:31" ht="15.75" customHeight="1" outlineLevel="1">
      <c r="A86" s="125"/>
      <c r="B86" s="126"/>
      <c r="C86" s="127"/>
      <c r="D86" s="128"/>
      <c r="E86" s="129"/>
      <c r="F86" s="127"/>
      <c r="G86" s="128"/>
      <c r="H86" s="128"/>
      <c r="I86" s="128"/>
      <c r="J86" s="128"/>
      <c r="K86" s="128"/>
      <c r="L86" s="128"/>
      <c r="M86" s="128"/>
      <c r="N86" s="128"/>
      <c r="O86" s="128"/>
      <c r="P86" s="128"/>
      <c r="Q86" s="128"/>
      <c r="R86" s="128"/>
      <c r="S86" s="128"/>
      <c r="T86" s="128"/>
      <c r="U86" s="128"/>
      <c r="V86" s="141"/>
      <c r="W86" s="141"/>
      <c r="X86" s="141"/>
      <c r="Y86" s="141"/>
      <c r="Z86" s="141"/>
      <c r="AA86" s="141"/>
      <c r="AB86" s="142"/>
      <c r="AC86" s="142"/>
      <c r="AD86" s="143"/>
      <c r="AE86" s="144"/>
    </row>
    <row r="87" spans="1:31" ht="15.75" customHeight="1" outlineLevel="1">
      <c r="A87" s="125"/>
      <c r="B87" s="126"/>
      <c r="C87" s="127"/>
      <c r="D87" s="128"/>
      <c r="E87" s="129"/>
      <c r="F87" s="127"/>
      <c r="G87" s="128"/>
      <c r="H87" s="128"/>
      <c r="I87" s="128"/>
      <c r="J87" s="128"/>
      <c r="K87" s="128"/>
      <c r="L87" s="128"/>
      <c r="M87" s="128"/>
      <c r="N87" s="128"/>
      <c r="O87" s="128"/>
      <c r="P87" s="128"/>
      <c r="Q87" s="128"/>
      <c r="R87" s="128"/>
      <c r="S87" s="128"/>
      <c r="T87" s="128"/>
      <c r="U87" s="128"/>
      <c r="V87" s="141"/>
      <c r="W87" s="141"/>
      <c r="X87" s="141"/>
      <c r="Y87" s="141"/>
      <c r="Z87" s="141"/>
      <c r="AA87" s="141"/>
      <c r="AB87" s="142"/>
      <c r="AC87" s="142"/>
      <c r="AD87" s="143"/>
      <c r="AE87" s="144"/>
    </row>
    <row r="88" spans="1:31" ht="15.75" customHeight="1" outlineLevel="1">
      <c r="A88" s="125"/>
      <c r="B88" s="126"/>
      <c r="C88" s="127"/>
      <c r="D88" s="128"/>
      <c r="E88" s="129"/>
      <c r="F88" s="127"/>
      <c r="G88" s="128"/>
      <c r="H88" s="128"/>
      <c r="I88" s="128"/>
      <c r="J88" s="128"/>
      <c r="K88" s="128"/>
      <c r="L88" s="128"/>
      <c r="M88" s="128"/>
      <c r="N88" s="128"/>
      <c r="O88" s="128"/>
      <c r="P88" s="128"/>
      <c r="Q88" s="128"/>
      <c r="R88" s="128"/>
      <c r="S88" s="128"/>
      <c r="T88" s="128"/>
      <c r="U88" s="131"/>
      <c r="V88" s="141"/>
      <c r="W88" s="141"/>
      <c r="X88" s="141"/>
      <c r="Y88" s="141"/>
      <c r="Z88" s="141"/>
      <c r="AA88" s="141"/>
      <c r="AB88" s="142"/>
      <c r="AC88" s="142"/>
      <c r="AD88" s="143"/>
      <c r="AE88" s="144"/>
    </row>
    <row r="89" spans="1:31" ht="15.75" customHeight="1" outlineLevel="1">
      <c r="A89" s="125"/>
      <c r="B89" s="126"/>
      <c r="C89" s="127"/>
      <c r="D89" s="128"/>
      <c r="E89" s="129"/>
      <c r="F89" s="127"/>
      <c r="G89" s="128"/>
      <c r="H89" s="128"/>
      <c r="I89" s="128"/>
      <c r="J89" s="128"/>
      <c r="K89" s="128"/>
      <c r="L89" s="128"/>
      <c r="M89" s="128"/>
      <c r="N89" s="128"/>
      <c r="O89" s="128"/>
      <c r="P89" s="128"/>
      <c r="Q89" s="128"/>
      <c r="R89" s="128"/>
      <c r="S89" s="128"/>
      <c r="T89" s="128"/>
      <c r="U89" s="128"/>
      <c r="V89" s="141"/>
      <c r="W89" s="141"/>
      <c r="X89" s="141"/>
      <c r="Y89" s="141"/>
      <c r="Z89" s="141"/>
      <c r="AA89" s="141"/>
      <c r="AB89" s="142"/>
      <c r="AC89" s="142"/>
      <c r="AD89" s="143"/>
      <c r="AE89" s="144"/>
    </row>
    <row r="90" spans="1:31" ht="15.75" customHeight="1" outlineLevel="1">
      <c r="A90" s="125"/>
      <c r="B90" s="126"/>
      <c r="C90" s="127"/>
      <c r="D90" s="128"/>
      <c r="E90" s="129"/>
      <c r="F90" s="127"/>
      <c r="G90" s="128"/>
      <c r="H90" s="128"/>
      <c r="I90" s="128"/>
      <c r="J90" s="128"/>
      <c r="K90" s="128"/>
      <c r="L90" s="128"/>
      <c r="M90" s="128"/>
      <c r="N90" s="128"/>
      <c r="O90" s="128"/>
      <c r="P90" s="128"/>
      <c r="Q90" s="128"/>
      <c r="R90" s="128"/>
      <c r="S90" s="128"/>
      <c r="T90" s="128"/>
      <c r="U90" s="128"/>
      <c r="V90" s="141"/>
      <c r="W90" s="141"/>
      <c r="X90" s="141"/>
      <c r="Y90" s="141"/>
      <c r="Z90" s="141"/>
      <c r="AA90" s="141"/>
      <c r="AB90" s="142"/>
      <c r="AC90" s="142"/>
      <c r="AD90" s="143"/>
      <c r="AE90" s="144"/>
    </row>
    <row r="91" spans="1:31" ht="15.75" customHeight="1" outlineLevel="1">
      <c r="A91" s="125"/>
      <c r="B91" s="126"/>
      <c r="C91" s="127"/>
      <c r="D91" s="128"/>
      <c r="E91" s="129"/>
      <c r="F91" s="127"/>
      <c r="G91" s="128"/>
      <c r="H91" s="128"/>
      <c r="I91" s="128"/>
      <c r="J91" s="128"/>
      <c r="K91" s="128"/>
      <c r="L91" s="128"/>
      <c r="M91" s="128"/>
      <c r="N91" s="128"/>
      <c r="O91" s="128"/>
      <c r="P91" s="128"/>
      <c r="Q91" s="128"/>
      <c r="R91" s="128"/>
      <c r="S91" s="128"/>
      <c r="T91" s="128"/>
      <c r="U91" s="128"/>
      <c r="V91" s="141"/>
      <c r="W91" s="141"/>
      <c r="X91" s="141"/>
      <c r="Y91" s="141"/>
      <c r="Z91" s="141"/>
      <c r="AA91" s="141"/>
      <c r="AB91" s="142"/>
      <c r="AC91" s="142"/>
      <c r="AD91" s="143"/>
      <c r="AE91" s="144"/>
    </row>
    <row r="92" spans="1:31" ht="15.75" customHeight="1" outlineLevel="1">
      <c r="A92" s="125"/>
      <c r="B92" s="126"/>
      <c r="C92" s="127"/>
      <c r="D92" s="128"/>
      <c r="E92" s="129"/>
      <c r="F92" s="127"/>
      <c r="G92" s="128"/>
      <c r="H92" s="128"/>
      <c r="I92" s="128"/>
      <c r="J92" s="128"/>
      <c r="K92" s="128"/>
      <c r="L92" s="128"/>
      <c r="M92" s="128"/>
      <c r="N92" s="128"/>
      <c r="O92" s="128"/>
      <c r="P92" s="128"/>
      <c r="Q92" s="128"/>
      <c r="R92" s="128"/>
      <c r="S92" s="128"/>
      <c r="T92" s="128"/>
      <c r="U92" s="128"/>
      <c r="V92" s="141"/>
      <c r="W92" s="141"/>
      <c r="X92" s="141"/>
      <c r="Y92" s="141"/>
      <c r="Z92" s="141"/>
      <c r="AA92" s="141"/>
      <c r="AB92" s="142"/>
      <c r="AC92" s="142"/>
      <c r="AD92" s="143"/>
      <c r="AE92" s="144"/>
    </row>
    <row r="93" spans="1:31" ht="15.75" customHeight="1" outlineLevel="1">
      <c r="A93" s="125"/>
      <c r="B93" s="126"/>
      <c r="C93" s="127"/>
      <c r="D93" s="128"/>
      <c r="E93" s="126"/>
      <c r="F93" s="127"/>
      <c r="G93" s="128"/>
      <c r="H93" s="128"/>
      <c r="I93" s="128"/>
      <c r="J93" s="128"/>
      <c r="K93" s="128"/>
      <c r="L93" s="128"/>
      <c r="M93" s="128"/>
      <c r="N93" s="128"/>
      <c r="O93" s="128"/>
      <c r="P93" s="128"/>
      <c r="Q93" s="128"/>
      <c r="R93" s="128"/>
      <c r="S93" s="128"/>
      <c r="T93" s="128"/>
      <c r="U93" s="131"/>
      <c r="V93" s="141"/>
      <c r="W93" s="141"/>
      <c r="X93" s="141"/>
      <c r="Y93" s="141"/>
      <c r="Z93" s="141"/>
      <c r="AA93" s="141"/>
      <c r="AB93" s="142"/>
      <c r="AC93" s="142"/>
      <c r="AD93" s="143"/>
      <c r="AE93" s="144"/>
    </row>
    <row r="94" spans="1:31" ht="15.75" customHeight="1" outlineLevel="1">
      <c r="A94" s="125"/>
      <c r="B94" s="126"/>
      <c r="C94" s="127"/>
      <c r="D94" s="128"/>
      <c r="E94" s="129"/>
      <c r="F94" s="127"/>
      <c r="G94" s="128"/>
      <c r="H94" s="128"/>
      <c r="I94" s="128"/>
      <c r="J94" s="128"/>
      <c r="K94" s="128"/>
      <c r="L94" s="128"/>
      <c r="M94" s="128"/>
      <c r="N94" s="128"/>
      <c r="O94" s="128"/>
      <c r="P94" s="128"/>
      <c r="Q94" s="128"/>
      <c r="R94" s="128"/>
      <c r="S94" s="128"/>
      <c r="T94" s="128"/>
      <c r="U94" s="131"/>
      <c r="V94" s="141"/>
      <c r="W94" s="141"/>
      <c r="X94" s="141"/>
      <c r="Y94" s="141"/>
      <c r="Z94" s="141"/>
      <c r="AA94" s="141"/>
      <c r="AB94" s="142"/>
      <c r="AC94" s="142"/>
      <c r="AD94" s="143"/>
      <c r="AE94" s="144"/>
    </row>
    <row r="95" spans="1:31" ht="15.75" customHeight="1" outlineLevel="1">
      <c r="A95" s="125"/>
      <c r="B95" s="126"/>
      <c r="C95" s="127"/>
      <c r="D95" s="128"/>
      <c r="E95" s="129"/>
      <c r="F95" s="127"/>
      <c r="G95" s="128"/>
      <c r="H95" s="128"/>
      <c r="I95" s="128"/>
      <c r="J95" s="128"/>
      <c r="K95" s="128"/>
      <c r="L95" s="128"/>
      <c r="M95" s="128"/>
      <c r="N95" s="128"/>
      <c r="O95" s="128"/>
      <c r="P95" s="128"/>
      <c r="Q95" s="128"/>
      <c r="R95" s="128"/>
      <c r="S95" s="128"/>
      <c r="T95" s="128"/>
      <c r="U95" s="131"/>
      <c r="V95" s="141"/>
      <c r="W95" s="141"/>
      <c r="X95" s="141"/>
      <c r="Y95" s="141"/>
      <c r="Z95" s="141"/>
      <c r="AA95" s="141"/>
      <c r="AB95" s="142"/>
      <c r="AC95" s="142"/>
      <c r="AD95" s="143"/>
      <c r="AE95" s="144"/>
    </row>
    <row r="96" spans="1:31" ht="15.75" customHeight="1" outlineLevel="1">
      <c r="A96" s="125"/>
      <c r="B96" s="126"/>
      <c r="C96" s="127"/>
      <c r="D96" s="128"/>
      <c r="E96" s="129"/>
      <c r="F96" s="127"/>
      <c r="G96" s="128"/>
      <c r="H96" s="128"/>
      <c r="I96" s="128"/>
      <c r="J96" s="128"/>
      <c r="K96" s="128"/>
      <c r="L96" s="127"/>
      <c r="M96" s="127"/>
      <c r="N96" s="127"/>
      <c r="O96" s="128"/>
      <c r="P96" s="128"/>
      <c r="Q96" s="128"/>
      <c r="R96" s="128"/>
      <c r="S96" s="128"/>
      <c r="T96" s="128"/>
      <c r="U96" s="131"/>
      <c r="V96" s="141"/>
      <c r="W96" s="141"/>
      <c r="X96" s="141"/>
      <c r="Y96" s="141"/>
      <c r="Z96" s="141"/>
      <c r="AA96" s="141"/>
      <c r="AB96" s="142"/>
      <c r="AC96" s="142"/>
      <c r="AD96" s="143"/>
      <c r="AE96" s="144"/>
    </row>
    <row r="97" spans="1:31" ht="15.75" customHeight="1" outlineLevel="1">
      <c r="A97" s="125"/>
      <c r="B97" s="126"/>
      <c r="C97" s="127"/>
      <c r="D97" s="128"/>
      <c r="E97" s="129"/>
      <c r="F97" s="127"/>
      <c r="G97" s="128"/>
      <c r="H97" s="128"/>
      <c r="I97" s="128"/>
      <c r="J97" s="128"/>
      <c r="K97" s="128"/>
      <c r="L97" s="128"/>
      <c r="M97" s="128"/>
      <c r="N97" s="128"/>
      <c r="O97" s="128"/>
      <c r="P97" s="128"/>
      <c r="Q97" s="128"/>
      <c r="R97" s="128"/>
      <c r="S97" s="128"/>
      <c r="T97" s="128"/>
      <c r="U97" s="131"/>
      <c r="V97" s="141"/>
      <c r="W97" s="141"/>
      <c r="X97" s="141"/>
      <c r="Y97" s="141"/>
      <c r="Z97" s="141"/>
      <c r="AA97" s="141"/>
      <c r="AB97" s="142"/>
      <c r="AC97" s="142"/>
      <c r="AD97" s="143"/>
      <c r="AE97" s="144"/>
    </row>
    <row r="98" spans="1:31" ht="15.75" customHeight="1" outlineLevel="1">
      <c r="A98" s="125"/>
      <c r="B98" s="126"/>
      <c r="C98" s="127"/>
      <c r="D98" s="128"/>
      <c r="E98" s="129"/>
      <c r="F98" s="127"/>
      <c r="G98" s="128"/>
      <c r="H98" s="128"/>
      <c r="I98" s="128"/>
      <c r="J98" s="128"/>
      <c r="K98" s="128"/>
      <c r="L98" s="128"/>
      <c r="M98" s="128"/>
      <c r="N98" s="128"/>
      <c r="O98" s="128"/>
      <c r="P98" s="128"/>
      <c r="Q98" s="128"/>
      <c r="R98" s="128"/>
      <c r="S98" s="128"/>
      <c r="T98" s="128"/>
      <c r="U98" s="131"/>
      <c r="V98" s="141"/>
      <c r="W98" s="141"/>
      <c r="X98" s="141"/>
      <c r="Y98" s="141"/>
      <c r="Z98" s="141"/>
      <c r="AA98" s="141"/>
      <c r="AB98" s="142"/>
      <c r="AC98" s="142"/>
      <c r="AD98" s="143"/>
      <c r="AE98" s="144"/>
    </row>
    <row r="99" spans="1:31" ht="15.75" customHeight="1" outlineLevel="1">
      <c r="A99" s="125"/>
      <c r="B99" s="126"/>
      <c r="C99" s="127"/>
      <c r="D99" s="128"/>
      <c r="E99" s="129"/>
      <c r="F99" s="127"/>
      <c r="G99" s="128"/>
      <c r="H99" s="128"/>
      <c r="I99" s="128"/>
      <c r="J99" s="128"/>
      <c r="K99" s="128"/>
      <c r="L99" s="128"/>
      <c r="M99" s="128"/>
      <c r="N99" s="128"/>
      <c r="O99" s="128"/>
      <c r="P99" s="128"/>
      <c r="Q99" s="128"/>
      <c r="R99" s="128"/>
      <c r="S99" s="128"/>
      <c r="T99" s="128"/>
      <c r="U99" s="131"/>
      <c r="V99" s="141"/>
      <c r="W99" s="141"/>
      <c r="X99" s="141"/>
      <c r="Y99" s="141"/>
      <c r="Z99" s="141"/>
      <c r="AA99" s="141"/>
      <c r="AB99" s="142"/>
      <c r="AC99" s="142"/>
      <c r="AD99" s="143"/>
      <c r="AE99" s="144"/>
    </row>
    <row r="100" spans="1:31" ht="15.75" customHeight="1" outlineLevel="1">
      <c r="A100" s="125"/>
      <c r="B100" s="126"/>
      <c r="C100" s="127"/>
      <c r="D100" s="128"/>
      <c r="E100" s="129"/>
      <c r="F100" s="127"/>
      <c r="G100" s="128"/>
      <c r="H100" s="128"/>
      <c r="I100" s="128"/>
      <c r="J100" s="128"/>
      <c r="K100" s="128"/>
      <c r="L100" s="128"/>
      <c r="M100" s="128"/>
      <c r="N100" s="128"/>
      <c r="O100" s="128"/>
      <c r="P100" s="128"/>
      <c r="Q100" s="128"/>
      <c r="R100" s="128"/>
      <c r="S100" s="128"/>
      <c r="T100" s="128"/>
      <c r="U100" s="131"/>
      <c r="V100" s="141"/>
      <c r="W100" s="141"/>
      <c r="X100" s="141"/>
      <c r="Y100" s="141"/>
      <c r="Z100" s="141"/>
      <c r="AA100" s="141"/>
      <c r="AB100" s="142"/>
      <c r="AC100" s="142"/>
      <c r="AD100" s="143"/>
      <c r="AE100" s="144"/>
    </row>
    <row r="101" spans="1:31" ht="15.75" customHeight="1" outlineLevel="1">
      <c r="A101" s="125"/>
      <c r="B101" s="126"/>
      <c r="C101" s="127"/>
      <c r="D101" s="128"/>
      <c r="E101" s="129"/>
      <c r="F101" s="127"/>
      <c r="G101" s="128"/>
      <c r="H101" s="128"/>
      <c r="I101" s="128"/>
      <c r="J101" s="128"/>
      <c r="K101" s="128"/>
      <c r="L101" s="128"/>
      <c r="M101" s="128"/>
      <c r="N101" s="128"/>
      <c r="O101" s="128"/>
      <c r="P101" s="128"/>
      <c r="Q101" s="128"/>
      <c r="R101" s="128"/>
      <c r="S101" s="128"/>
      <c r="T101" s="128"/>
      <c r="U101" s="128"/>
      <c r="V101" s="141"/>
      <c r="W101" s="141"/>
      <c r="X101" s="141"/>
      <c r="Y101" s="141"/>
      <c r="Z101" s="141"/>
      <c r="AA101" s="141"/>
      <c r="AB101" s="142"/>
      <c r="AC101" s="142"/>
      <c r="AD101" s="143"/>
      <c r="AE101" s="144"/>
    </row>
    <row r="102" spans="1:31" ht="15.75" customHeight="1" outlineLevel="1">
      <c r="A102" s="125"/>
      <c r="B102" s="126"/>
      <c r="C102" s="127"/>
      <c r="D102" s="128"/>
      <c r="E102" s="129"/>
      <c r="F102" s="127"/>
      <c r="G102" s="128"/>
      <c r="H102" s="128"/>
      <c r="I102" s="128"/>
      <c r="J102" s="128"/>
      <c r="K102" s="128"/>
      <c r="L102" s="128"/>
      <c r="M102" s="128"/>
      <c r="N102" s="128"/>
      <c r="O102" s="128"/>
      <c r="P102" s="128"/>
      <c r="Q102" s="128"/>
      <c r="R102" s="128"/>
      <c r="S102" s="128"/>
      <c r="T102" s="128"/>
      <c r="U102" s="128"/>
      <c r="V102" s="141"/>
      <c r="W102" s="141"/>
      <c r="X102" s="141"/>
      <c r="Y102" s="141"/>
      <c r="Z102" s="141"/>
      <c r="AA102" s="141"/>
      <c r="AB102" s="142"/>
      <c r="AC102" s="142"/>
      <c r="AD102" s="143"/>
      <c r="AE102" s="144"/>
    </row>
    <row r="103" spans="1:31" ht="15.75" customHeight="1" outlineLevel="1">
      <c r="A103" s="125"/>
      <c r="B103" s="126"/>
      <c r="C103" s="127"/>
      <c r="D103" s="128"/>
      <c r="E103" s="129"/>
      <c r="F103" s="127"/>
      <c r="G103" s="128"/>
      <c r="H103" s="128"/>
      <c r="I103" s="128"/>
      <c r="J103" s="128"/>
      <c r="K103" s="128"/>
      <c r="L103" s="128"/>
      <c r="M103" s="128"/>
      <c r="N103" s="128"/>
      <c r="O103" s="128"/>
      <c r="P103" s="128"/>
      <c r="Q103" s="128"/>
      <c r="R103" s="128"/>
      <c r="S103" s="128"/>
      <c r="T103" s="128"/>
      <c r="U103" s="131"/>
      <c r="V103" s="141"/>
      <c r="W103" s="141"/>
      <c r="X103" s="141"/>
      <c r="Y103" s="141"/>
      <c r="Z103" s="141"/>
      <c r="AA103" s="141"/>
      <c r="AB103" s="142"/>
      <c r="AC103" s="142"/>
      <c r="AD103" s="143"/>
      <c r="AE103" s="144"/>
    </row>
    <row r="104" spans="1:31" ht="15.75" customHeight="1" outlineLevel="1">
      <c r="A104" s="125"/>
      <c r="B104" s="126"/>
      <c r="C104" s="127"/>
      <c r="D104" s="128"/>
      <c r="E104" s="129"/>
      <c r="F104" s="127"/>
      <c r="G104" s="128"/>
      <c r="H104" s="128"/>
      <c r="I104" s="128"/>
      <c r="J104" s="128"/>
      <c r="K104" s="128"/>
      <c r="L104" s="128"/>
      <c r="M104" s="128"/>
      <c r="N104" s="128"/>
      <c r="O104" s="128"/>
      <c r="P104" s="128"/>
      <c r="Q104" s="128"/>
      <c r="R104" s="128"/>
      <c r="S104" s="128"/>
      <c r="T104" s="128"/>
      <c r="U104" s="128"/>
      <c r="V104" s="141"/>
      <c r="W104" s="141"/>
      <c r="X104" s="141"/>
      <c r="Y104" s="141"/>
      <c r="Z104" s="141"/>
      <c r="AA104" s="141"/>
      <c r="AB104" s="142"/>
      <c r="AC104" s="142"/>
      <c r="AD104" s="143"/>
      <c r="AE104" s="144"/>
    </row>
    <row r="105" spans="1:31" ht="15.75" customHeight="1" outlineLevel="1">
      <c r="A105" s="125"/>
      <c r="B105" s="126"/>
      <c r="C105" s="127"/>
      <c r="D105" s="128"/>
      <c r="E105" s="129"/>
      <c r="F105" s="127"/>
      <c r="G105" s="128"/>
      <c r="H105" s="128"/>
      <c r="I105" s="128"/>
      <c r="J105" s="128"/>
      <c r="K105" s="128"/>
      <c r="L105" s="128"/>
      <c r="M105" s="128"/>
      <c r="N105" s="128"/>
      <c r="O105" s="128"/>
      <c r="P105" s="128"/>
      <c r="Q105" s="128"/>
      <c r="R105" s="128"/>
      <c r="S105" s="128"/>
      <c r="T105" s="128"/>
      <c r="U105" s="128"/>
      <c r="V105" s="141"/>
      <c r="W105" s="141"/>
      <c r="X105" s="141"/>
      <c r="Y105" s="141"/>
      <c r="Z105" s="141"/>
      <c r="AA105" s="141"/>
      <c r="AB105" s="142"/>
      <c r="AC105" s="142"/>
      <c r="AD105" s="143"/>
      <c r="AE105" s="144"/>
    </row>
    <row r="106" spans="1:31" ht="15.75" customHeight="1" outlineLevel="1">
      <c r="A106" s="125"/>
      <c r="B106" s="126"/>
      <c r="C106" s="127"/>
      <c r="D106" s="128"/>
      <c r="E106" s="129"/>
      <c r="F106" s="127"/>
      <c r="G106" s="128"/>
      <c r="H106" s="128"/>
      <c r="I106" s="128"/>
      <c r="J106" s="128"/>
      <c r="K106" s="128"/>
      <c r="L106" s="128"/>
      <c r="M106" s="128"/>
      <c r="N106" s="128"/>
      <c r="O106" s="128"/>
      <c r="P106" s="128"/>
      <c r="Q106" s="128"/>
      <c r="R106" s="128"/>
      <c r="S106" s="128"/>
      <c r="T106" s="128"/>
      <c r="U106" s="131"/>
      <c r="V106" s="141"/>
      <c r="W106" s="141"/>
      <c r="X106" s="141"/>
      <c r="Y106" s="141"/>
      <c r="Z106" s="141"/>
      <c r="AA106" s="141"/>
      <c r="AB106" s="142"/>
      <c r="AC106" s="142"/>
      <c r="AD106" s="143"/>
      <c r="AE106" s="144"/>
    </row>
    <row r="107" spans="1:31" ht="15.75" customHeight="1" outlineLevel="1">
      <c r="A107" s="125"/>
      <c r="B107" s="126"/>
      <c r="C107" s="127"/>
      <c r="D107" s="128"/>
      <c r="E107" s="129"/>
      <c r="F107" s="127"/>
      <c r="G107" s="128"/>
      <c r="H107" s="128"/>
      <c r="I107" s="128"/>
      <c r="J107" s="128"/>
      <c r="K107" s="128"/>
      <c r="L107" s="127"/>
      <c r="M107" s="127"/>
      <c r="N107" s="127"/>
      <c r="O107" s="128"/>
      <c r="P107" s="128"/>
      <c r="Q107" s="128"/>
      <c r="R107" s="128"/>
      <c r="S107" s="128"/>
      <c r="T107" s="128"/>
      <c r="U107" s="131"/>
      <c r="V107" s="141"/>
      <c r="W107" s="141"/>
      <c r="X107" s="141"/>
      <c r="Y107" s="141"/>
      <c r="Z107" s="141"/>
      <c r="AA107" s="141"/>
      <c r="AB107" s="142"/>
      <c r="AC107" s="142"/>
      <c r="AD107" s="143"/>
      <c r="AE107" s="144"/>
    </row>
    <row r="108" spans="1:31" ht="15.75" customHeight="1" outlineLevel="1">
      <c r="A108" s="125"/>
      <c r="B108" s="126"/>
      <c r="C108" s="127"/>
      <c r="D108" s="128"/>
      <c r="E108" s="129"/>
      <c r="F108" s="127"/>
      <c r="G108" s="128"/>
      <c r="H108" s="128"/>
      <c r="I108" s="128"/>
      <c r="J108" s="128"/>
      <c r="K108" s="128"/>
      <c r="L108" s="128"/>
      <c r="M108" s="128"/>
      <c r="N108" s="128"/>
      <c r="O108" s="128"/>
      <c r="P108" s="128"/>
      <c r="Q108" s="128"/>
      <c r="R108" s="128"/>
      <c r="S108" s="128"/>
      <c r="T108" s="128"/>
      <c r="U108" s="131"/>
      <c r="V108" s="141"/>
      <c r="W108" s="141"/>
      <c r="X108" s="141"/>
      <c r="Y108" s="141"/>
      <c r="Z108" s="141"/>
      <c r="AA108" s="141"/>
      <c r="AB108" s="142"/>
      <c r="AC108" s="142"/>
      <c r="AD108" s="143"/>
      <c r="AE108" s="144"/>
    </row>
    <row r="109" spans="1:31" ht="15.75" customHeight="1" outlineLevel="1">
      <c r="A109" s="125"/>
      <c r="B109" s="126"/>
      <c r="C109" s="127"/>
      <c r="D109" s="128"/>
      <c r="E109" s="129"/>
      <c r="F109" s="127"/>
      <c r="G109" s="128"/>
      <c r="H109" s="128"/>
      <c r="I109" s="128"/>
      <c r="J109" s="128"/>
      <c r="K109" s="128"/>
      <c r="L109" s="128"/>
      <c r="M109" s="128"/>
      <c r="N109" s="128"/>
      <c r="O109" s="128"/>
      <c r="P109" s="128"/>
      <c r="Q109" s="128"/>
      <c r="R109" s="128"/>
      <c r="S109" s="128"/>
      <c r="T109" s="128"/>
      <c r="U109" s="128"/>
      <c r="V109" s="141"/>
      <c r="W109" s="141"/>
      <c r="X109" s="141"/>
      <c r="Y109" s="141"/>
      <c r="Z109" s="141"/>
      <c r="AA109" s="141"/>
      <c r="AB109" s="142"/>
      <c r="AC109" s="142"/>
      <c r="AD109" s="143"/>
      <c r="AE109" s="144"/>
    </row>
    <row r="110" spans="1:31" ht="15.75" customHeight="1" outlineLevel="1">
      <c r="A110" s="125"/>
      <c r="B110" s="126"/>
      <c r="C110" s="127"/>
      <c r="D110" s="128"/>
      <c r="E110" s="129"/>
      <c r="F110" s="127"/>
      <c r="G110" s="128"/>
      <c r="H110" s="128"/>
      <c r="I110" s="128"/>
      <c r="J110" s="128"/>
      <c r="K110" s="128"/>
      <c r="L110" s="128"/>
      <c r="M110" s="128"/>
      <c r="N110" s="128"/>
      <c r="O110" s="128"/>
      <c r="P110" s="128"/>
      <c r="Q110" s="128"/>
      <c r="R110" s="128"/>
      <c r="S110" s="128"/>
      <c r="T110" s="128"/>
      <c r="U110" s="128"/>
      <c r="V110" s="141"/>
      <c r="W110" s="141"/>
      <c r="X110" s="141"/>
      <c r="Y110" s="141"/>
      <c r="Z110" s="141"/>
      <c r="AA110" s="141"/>
      <c r="AB110" s="142"/>
      <c r="AC110" s="142"/>
      <c r="AD110" s="143"/>
      <c r="AE110" s="144"/>
    </row>
    <row r="111" spans="1:31" ht="15.75" customHeight="1" outlineLevel="1">
      <c r="A111" s="125"/>
      <c r="B111" s="126"/>
      <c r="C111" s="127"/>
      <c r="D111" s="128"/>
      <c r="E111" s="129"/>
      <c r="F111" s="127"/>
      <c r="G111" s="128"/>
      <c r="H111" s="128"/>
      <c r="I111" s="128"/>
      <c r="J111" s="128"/>
      <c r="K111" s="128"/>
      <c r="L111" s="128"/>
      <c r="M111" s="128"/>
      <c r="N111" s="128"/>
      <c r="O111" s="128"/>
      <c r="P111" s="128"/>
      <c r="Q111" s="128"/>
      <c r="R111" s="128"/>
      <c r="S111" s="128"/>
      <c r="T111" s="128"/>
      <c r="U111" s="128"/>
      <c r="V111" s="141"/>
      <c r="W111" s="141"/>
      <c r="X111" s="141"/>
      <c r="Y111" s="141"/>
      <c r="Z111" s="141"/>
      <c r="AA111" s="141"/>
      <c r="AB111" s="142"/>
      <c r="AC111" s="142"/>
      <c r="AD111" s="143"/>
      <c r="AE111" s="144"/>
    </row>
    <row r="112" spans="1:31" ht="15.75" customHeight="1" outlineLevel="1">
      <c r="A112" s="125"/>
      <c r="B112" s="126"/>
      <c r="C112" s="127"/>
      <c r="D112" s="128"/>
      <c r="E112" s="129"/>
      <c r="F112" s="127"/>
      <c r="G112" s="128"/>
      <c r="H112" s="128"/>
      <c r="I112" s="128"/>
      <c r="J112" s="128"/>
      <c r="K112" s="128"/>
      <c r="L112" s="128"/>
      <c r="M112" s="128"/>
      <c r="N112" s="128"/>
      <c r="O112" s="128"/>
      <c r="P112" s="128"/>
      <c r="Q112" s="128"/>
      <c r="R112" s="128"/>
      <c r="S112" s="128"/>
      <c r="T112" s="128"/>
      <c r="U112" s="131"/>
      <c r="V112" s="141"/>
      <c r="W112" s="141"/>
      <c r="X112" s="141"/>
      <c r="Y112" s="141"/>
      <c r="Z112" s="141"/>
      <c r="AA112" s="141"/>
      <c r="AB112" s="142"/>
      <c r="AC112" s="142"/>
      <c r="AD112" s="143"/>
      <c r="AE112" s="144"/>
    </row>
    <row r="113" spans="1:31" ht="15.75" customHeight="1" outlineLevel="1">
      <c r="A113" s="125"/>
      <c r="B113" s="126"/>
      <c r="C113" s="127"/>
      <c r="D113" s="128"/>
      <c r="E113" s="129"/>
      <c r="F113" s="127"/>
      <c r="G113" s="128"/>
      <c r="H113" s="128"/>
      <c r="I113" s="128"/>
      <c r="J113" s="128"/>
      <c r="K113" s="128"/>
      <c r="L113" s="128"/>
      <c r="M113" s="128"/>
      <c r="N113" s="128"/>
      <c r="O113" s="128"/>
      <c r="P113" s="128"/>
      <c r="Q113" s="128"/>
      <c r="R113" s="128"/>
      <c r="S113" s="128"/>
      <c r="T113" s="128"/>
      <c r="U113" s="131"/>
      <c r="V113" s="141"/>
      <c r="W113" s="141"/>
      <c r="X113" s="141"/>
      <c r="Y113" s="141"/>
      <c r="Z113" s="141"/>
      <c r="AA113" s="141"/>
      <c r="AB113" s="142"/>
      <c r="AC113" s="142"/>
      <c r="AD113" s="143"/>
      <c r="AE113" s="144"/>
    </row>
    <row r="114" spans="1:31" ht="15.75" customHeight="1" outlineLevel="1">
      <c r="A114" s="125"/>
      <c r="B114" s="126"/>
      <c r="C114" s="127"/>
      <c r="D114" s="128"/>
      <c r="E114" s="129"/>
      <c r="F114" s="127"/>
      <c r="G114" s="128"/>
      <c r="H114" s="128"/>
      <c r="I114" s="128"/>
      <c r="J114" s="128"/>
      <c r="K114" s="128"/>
      <c r="L114" s="128"/>
      <c r="M114" s="128"/>
      <c r="N114" s="128"/>
      <c r="O114" s="128"/>
      <c r="P114" s="128"/>
      <c r="Q114" s="128"/>
      <c r="R114" s="128"/>
      <c r="S114" s="128"/>
      <c r="T114" s="128"/>
      <c r="U114" s="128"/>
      <c r="V114" s="141"/>
      <c r="W114" s="141"/>
      <c r="X114" s="141"/>
      <c r="Y114" s="141"/>
      <c r="Z114" s="141"/>
      <c r="AA114" s="141"/>
      <c r="AB114" s="142"/>
      <c r="AC114" s="142"/>
      <c r="AD114" s="143"/>
      <c r="AE114" s="144"/>
    </row>
    <row r="115" spans="1:31" ht="15.75" customHeight="1" outlineLevel="1">
      <c r="A115" s="125"/>
      <c r="B115" s="126"/>
      <c r="C115" s="127"/>
      <c r="D115" s="128"/>
      <c r="E115" s="129"/>
      <c r="F115" s="127"/>
      <c r="G115" s="128"/>
      <c r="H115" s="128"/>
      <c r="I115" s="128"/>
      <c r="J115" s="128"/>
      <c r="K115" s="128"/>
      <c r="L115" s="128"/>
      <c r="M115" s="128"/>
      <c r="N115" s="128"/>
      <c r="O115" s="128"/>
      <c r="P115" s="128"/>
      <c r="Q115" s="128"/>
      <c r="R115" s="128"/>
      <c r="S115" s="128"/>
      <c r="T115" s="128"/>
      <c r="U115" s="128"/>
      <c r="V115" s="141"/>
      <c r="W115" s="141"/>
      <c r="X115" s="141"/>
      <c r="Y115" s="141"/>
      <c r="Z115" s="141"/>
      <c r="AA115" s="141"/>
      <c r="AB115" s="142"/>
      <c r="AC115" s="142"/>
      <c r="AD115" s="143"/>
      <c r="AE115" s="144"/>
    </row>
    <row r="116" spans="1:31" ht="15.75" customHeight="1" outlineLevel="1">
      <c r="A116" s="125"/>
      <c r="B116" s="126"/>
      <c r="C116" s="127"/>
      <c r="D116" s="128"/>
      <c r="E116" s="129"/>
      <c r="F116" s="127"/>
      <c r="G116" s="128"/>
      <c r="H116" s="128"/>
      <c r="I116" s="128"/>
      <c r="J116" s="128"/>
      <c r="K116" s="128"/>
      <c r="L116" s="128"/>
      <c r="M116" s="128"/>
      <c r="N116" s="128"/>
      <c r="O116" s="128"/>
      <c r="P116" s="128"/>
      <c r="Q116" s="128"/>
      <c r="R116" s="128"/>
      <c r="S116" s="128"/>
      <c r="T116" s="128"/>
      <c r="U116" s="131"/>
      <c r="V116" s="141"/>
      <c r="W116" s="141"/>
      <c r="X116" s="141"/>
      <c r="Y116" s="141"/>
      <c r="Z116" s="141"/>
      <c r="AA116" s="141"/>
      <c r="AB116" s="142"/>
      <c r="AC116" s="142"/>
      <c r="AD116" s="143"/>
      <c r="AE116" s="144"/>
    </row>
    <row r="117" spans="1:31" ht="15.75" customHeight="1" outlineLevel="1">
      <c r="A117" s="125"/>
      <c r="B117" s="126"/>
      <c r="C117" s="127"/>
      <c r="D117" s="128"/>
      <c r="E117" s="129"/>
      <c r="F117" s="127"/>
      <c r="G117" s="128"/>
      <c r="H117" s="128"/>
      <c r="I117" s="128"/>
      <c r="J117" s="128"/>
      <c r="K117" s="128"/>
      <c r="L117" s="128"/>
      <c r="M117" s="128"/>
      <c r="N117" s="128"/>
      <c r="O117" s="128"/>
      <c r="P117" s="128"/>
      <c r="Q117" s="128"/>
      <c r="R117" s="128"/>
      <c r="S117" s="128"/>
      <c r="T117" s="128"/>
      <c r="U117" s="128"/>
      <c r="V117" s="141"/>
      <c r="W117" s="141"/>
      <c r="X117" s="141"/>
      <c r="Y117" s="141"/>
      <c r="Z117" s="141"/>
      <c r="AA117" s="141"/>
      <c r="AB117" s="142"/>
      <c r="AC117" s="142"/>
      <c r="AD117" s="143"/>
      <c r="AE117" s="144"/>
    </row>
    <row r="118" spans="1:31" ht="15.75" customHeight="1" outlineLevel="1">
      <c r="A118" s="125"/>
      <c r="B118" s="126"/>
      <c r="C118" s="127"/>
      <c r="D118" s="128"/>
      <c r="E118" s="129"/>
      <c r="F118" s="127"/>
      <c r="G118" s="128"/>
      <c r="H118" s="128"/>
      <c r="I118" s="128"/>
      <c r="J118" s="128"/>
      <c r="K118" s="128"/>
      <c r="L118" s="128"/>
      <c r="M118" s="128"/>
      <c r="N118" s="128"/>
      <c r="O118" s="128"/>
      <c r="P118" s="128"/>
      <c r="Q118" s="128"/>
      <c r="R118" s="128"/>
      <c r="S118" s="128"/>
      <c r="T118" s="128"/>
      <c r="U118" s="131"/>
      <c r="V118" s="141"/>
      <c r="W118" s="141"/>
      <c r="X118" s="141"/>
      <c r="Y118" s="141"/>
      <c r="Z118" s="141"/>
      <c r="AA118" s="141"/>
      <c r="AB118" s="142"/>
      <c r="AC118" s="142"/>
      <c r="AD118" s="143"/>
      <c r="AE118" s="144"/>
    </row>
    <row r="119" spans="1:31" ht="15.75" customHeight="1" outlineLevel="1">
      <c r="A119" s="125"/>
      <c r="B119" s="126"/>
      <c r="C119" s="127"/>
      <c r="D119" s="128"/>
      <c r="E119" s="129"/>
      <c r="F119" s="127"/>
      <c r="G119" s="128"/>
      <c r="H119" s="128"/>
      <c r="I119" s="128"/>
      <c r="J119" s="128"/>
      <c r="K119" s="128"/>
      <c r="L119" s="128"/>
      <c r="M119" s="128"/>
      <c r="N119" s="128"/>
      <c r="O119" s="128"/>
      <c r="P119" s="128"/>
      <c r="Q119" s="128"/>
      <c r="R119" s="128"/>
      <c r="S119" s="128"/>
      <c r="T119" s="128"/>
      <c r="U119" s="131"/>
      <c r="V119" s="141"/>
      <c r="W119" s="141"/>
      <c r="X119" s="141"/>
      <c r="Y119" s="141"/>
      <c r="Z119" s="141"/>
      <c r="AA119" s="141"/>
      <c r="AB119" s="142"/>
      <c r="AC119" s="142"/>
      <c r="AD119" s="143"/>
      <c r="AE119" s="144"/>
    </row>
    <row r="120" spans="1:31" ht="15.75" customHeight="1" outlineLevel="1">
      <c r="A120" s="125"/>
      <c r="B120" s="126"/>
      <c r="C120" s="127"/>
      <c r="D120" s="128"/>
      <c r="E120" s="129"/>
      <c r="F120" s="127"/>
      <c r="G120" s="128"/>
      <c r="H120" s="128"/>
      <c r="I120" s="128"/>
      <c r="J120" s="128"/>
      <c r="K120" s="128"/>
      <c r="L120" s="127"/>
      <c r="M120" s="127"/>
      <c r="N120" s="127"/>
      <c r="O120" s="128"/>
      <c r="P120" s="128"/>
      <c r="Q120" s="128"/>
      <c r="R120" s="128"/>
      <c r="S120" s="128"/>
      <c r="T120" s="128"/>
      <c r="U120" s="131"/>
      <c r="V120" s="141"/>
      <c r="W120" s="141"/>
      <c r="X120" s="141"/>
      <c r="Y120" s="141"/>
      <c r="Z120" s="141"/>
      <c r="AA120" s="141"/>
      <c r="AB120" s="142"/>
      <c r="AC120" s="142"/>
      <c r="AD120" s="143"/>
      <c r="AE120" s="144"/>
    </row>
    <row r="121" spans="1:31" ht="15.75" customHeight="1" outlineLevel="1">
      <c r="A121" s="125"/>
      <c r="B121" s="126"/>
      <c r="C121" s="127"/>
      <c r="D121" s="128"/>
      <c r="E121" s="126"/>
      <c r="F121" s="127"/>
      <c r="G121" s="128"/>
      <c r="H121" s="128"/>
      <c r="I121" s="128"/>
      <c r="J121" s="128"/>
      <c r="K121" s="128"/>
      <c r="L121" s="128"/>
      <c r="M121" s="128"/>
      <c r="N121" s="128"/>
      <c r="O121" s="128"/>
      <c r="P121" s="128"/>
      <c r="Q121" s="128"/>
      <c r="R121" s="128"/>
      <c r="S121" s="128"/>
      <c r="T121" s="128"/>
      <c r="U121" s="131"/>
      <c r="V121" s="141"/>
      <c r="W121" s="141"/>
      <c r="X121" s="141"/>
      <c r="Y121" s="141"/>
      <c r="Z121" s="141"/>
      <c r="AA121" s="141"/>
      <c r="AB121" s="142"/>
      <c r="AC121" s="142"/>
      <c r="AD121" s="143"/>
      <c r="AE121" s="144"/>
    </row>
    <row r="122" spans="1:31" ht="15.75" customHeight="1" outlineLevel="1">
      <c r="A122" s="125"/>
      <c r="B122" s="126"/>
      <c r="C122" s="127"/>
      <c r="D122" s="128"/>
      <c r="E122" s="129"/>
      <c r="F122" s="127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31"/>
      <c r="V122" s="141"/>
      <c r="W122" s="141"/>
      <c r="X122" s="141"/>
      <c r="Y122" s="141"/>
      <c r="Z122" s="141"/>
      <c r="AA122" s="141"/>
      <c r="AB122" s="142"/>
      <c r="AC122" s="142"/>
      <c r="AD122" s="143"/>
      <c r="AE122" s="144"/>
    </row>
    <row r="123" spans="1:31" ht="15.75" customHeight="1" outlineLevel="1">
      <c r="A123" s="125"/>
      <c r="B123" s="126"/>
      <c r="C123" s="127"/>
      <c r="D123" s="128"/>
      <c r="E123" s="129"/>
      <c r="F123" s="127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31"/>
      <c r="V123" s="141"/>
      <c r="W123" s="141"/>
      <c r="X123" s="141"/>
      <c r="Y123" s="141"/>
      <c r="Z123" s="141"/>
      <c r="AA123" s="141"/>
      <c r="AB123" s="142"/>
      <c r="AC123" s="142"/>
      <c r="AD123" s="143"/>
      <c r="AE123" s="144"/>
    </row>
    <row r="124" spans="1:31" ht="15.75" customHeight="1" outlineLevel="1">
      <c r="A124" s="125"/>
      <c r="B124" s="126"/>
      <c r="C124" s="127"/>
      <c r="D124" s="128"/>
      <c r="E124" s="129"/>
      <c r="F124" s="127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  <c r="V124" s="141"/>
      <c r="W124" s="141"/>
      <c r="X124" s="141"/>
      <c r="Y124" s="141"/>
      <c r="Z124" s="141"/>
      <c r="AA124" s="141"/>
      <c r="AB124" s="142"/>
      <c r="AC124" s="142"/>
      <c r="AD124" s="143"/>
      <c r="AE124" s="144"/>
    </row>
    <row r="125" spans="1:31" ht="15.75" customHeight="1" outlineLevel="1">
      <c r="A125" s="125"/>
      <c r="B125" s="126"/>
      <c r="C125" s="127"/>
      <c r="D125" s="128"/>
      <c r="E125" s="129"/>
      <c r="F125" s="127"/>
      <c r="G125" s="128"/>
      <c r="H125" s="128"/>
      <c r="I125" s="128"/>
      <c r="J125" s="128"/>
      <c r="K125" s="128"/>
      <c r="L125" s="128"/>
      <c r="M125" s="128"/>
      <c r="N125" s="128"/>
      <c r="O125" s="128"/>
      <c r="P125" s="128"/>
      <c r="Q125" s="128"/>
      <c r="R125" s="128"/>
      <c r="S125" s="128"/>
      <c r="T125" s="128"/>
      <c r="U125" s="128"/>
      <c r="V125" s="141"/>
      <c r="W125" s="141"/>
      <c r="X125" s="141"/>
      <c r="Y125" s="141"/>
      <c r="Z125" s="141"/>
      <c r="AA125" s="141"/>
      <c r="AB125" s="142"/>
      <c r="AC125" s="142"/>
      <c r="AD125" s="143"/>
      <c r="AE125" s="144"/>
    </row>
    <row r="126" spans="1:31" ht="15.75" customHeight="1" outlineLevel="1">
      <c r="A126" s="125"/>
      <c r="B126" s="126"/>
      <c r="C126" s="127"/>
      <c r="D126" s="128"/>
      <c r="E126" s="129"/>
      <c r="F126" s="127"/>
      <c r="G126" s="128"/>
      <c r="H126" s="128"/>
      <c r="I126" s="128"/>
      <c r="J126" s="128"/>
      <c r="K126" s="128"/>
      <c r="L126" s="128"/>
      <c r="M126" s="128"/>
      <c r="N126" s="128"/>
      <c r="O126" s="128"/>
      <c r="P126" s="128"/>
      <c r="Q126" s="128"/>
      <c r="R126" s="128"/>
      <c r="S126" s="128"/>
      <c r="T126" s="128"/>
      <c r="U126" s="128"/>
      <c r="V126" s="141"/>
      <c r="W126" s="141"/>
      <c r="X126" s="141"/>
      <c r="Y126" s="141"/>
      <c r="Z126" s="141"/>
      <c r="AA126" s="141"/>
      <c r="AB126" s="142"/>
      <c r="AC126" s="142"/>
      <c r="AD126" s="143"/>
      <c r="AE126" s="144"/>
    </row>
    <row r="127" spans="1:31" ht="15.75" customHeight="1" outlineLevel="1">
      <c r="A127" s="125"/>
      <c r="B127" s="126"/>
      <c r="C127" s="127"/>
      <c r="D127" s="128"/>
      <c r="E127" s="129"/>
      <c r="F127" s="127"/>
      <c r="G127" s="128"/>
      <c r="H127" s="128"/>
      <c r="I127" s="128"/>
      <c r="J127" s="128"/>
      <c r="K127" s="128"/>
      <c r="L127" s="128"/>
      <c r="M127" s="128"/>
      <c r="N127" s="128"/>
      <c r="O127" s="128"/>
      <c r="P127" s="128"/>
      <c r="Q127" s="128"/>
      <c r="R127" s="128"/>
      <c r="S127" s="128"/>
      <c r="T127" s="128"/>
      <c r="U127" s="128"/>
      <c r="V127" s="141"/>
      <c r="W127" s="141"/>
      <c r="X127" s="141"/>
      <c r="Y127" s="141"/>
      <c r="Z127" s="141"/>
      <c r="AA127" s="141"/>
      <c r="AB127" s="142"/>
      <c r="AC127" s="142"/>
      <c r="AD127" s="143"/>
      <c r="AE127" s="144"/>
    </row>
    <row r="128" spans="1:31" ht="15.75" customHeight="1" outlineLevel="1">
      <c r="A128" s="125"/>
      <c r="B128" s="126"/>
      <c r="C128" s="127"/>
      <c r="D128" s="128"/>
      <c r="E128" s="129"/>
      <c r="F128" s="127"/>
      <c r="G128" s="128"/>
      <c r="H128" s="128"/>
      <c r="I128" s="128"/>
      <c r="J128" s="128"/>
      <c r="K128" s="128"/>
      <c r="L128" s="128"/>
      <c r="M128" s="128"/>
      <c r="N128" s="128"/>
      <c r="O128" s="128"/>
      <c r="P128" s="128"/>
      <c r="Q128" s="128"/>
      <c r="R128" s="128"/>
      <c r="S128" s="128"/>
      <c r="T128" s="128"/>
      <c r="U128" s="131"/>
      <c r="V128" s="141"/>
      <c r="W128" s="141"/>
      <c r="X128" s="141"/>
      <c r="Y128" s="141"/>
      <c r="Z128" s="141"/>
      <c r="AA128" s="141"/>
      <c r="AB128" s="142"/>
      <c r="AC128" s="142"/>
      <c r="AD128" s="143"/>
      <c r="AE128" s="144"/>
    </row>
    <row r="129" spans="1:79" ht="15.75" customHeight="1" outlineLevel="1">
      <c r="A129" s="125"/>
      <c r="B129" s="126"/>
      <c r="C129" s="127"/>
      <c r="D129" s="128"/>
      <c r="E129" s="129"/>
      <c r="F129" s="127"/>
      <c r="G129" s="128"/>
      <c r="H129" s="128"/>
      <c r="I129" s="128"/>
      <c r="J129" s="128"/>
      <c r="K129" s="128"/>
      <c r="L129" s="128"/>
      <c r="M129" s="128"/>
      <c r="N129" s="128"/>
      <c r="O129" s="128"/>
      <c r="P129" s="128"/>
      <c r="Q129" s="128"/>
      <c r="R129" s="128"/>
      <c r="S129" s="128"/>
      <c r="T129" s="128"/>
      <c r="U129" s="131"/>
    </row>
    <row r="130" spans="1:79" ht="15.75" customHeight="1" outlineLevel="1">
      <c r="A130" s="125"/>
      <c r="B130" s="126"/>
      <c r="C130" s="127"/>
      <c r="D130" s="128"/>
      <c r="E130" s="129"/>
      <c r="F130" s="127"/>
      <c r="G130" s="128"/>
      <c r="H130" s="128"/>
      <c r="I130" s="128"/>
      <c r="J130" s="128"/>
      <c r="K130" s="128"/>
      <c r="L130" s="128"/>
      <c r="M130" s="128"/>
      <c r="N130" s="128"/>
      <c r="O130" s="128"/>
      <c r="P130" s="128"/>
      <c r="Q130" s="128"/>
      <c r="R130" s="128"/>
      <c r="S130" s="128"/>
      <c r="T130" s="128"/>
      <c r="U130" s="131"/>
    </row>
    <row r="131" spans="1:79" ht="15.75" customHeight="1" outlineLevel="1">
      <c r="A131" s="125"/>
      <c r="B131" s="126"/>
      <c r="C131" s="127"/>
      <c r="D131" s="128"/>
      <c r="E131" s="129"/>
      <c r="F131" s="127"/>
      <c r="G131" s="128"/>
      <c r="H131" s="128"/>
      <c r="I131" s="128"/>
      <c r="J131" s="128"/>
      <c r="K131" s="128"/>
      <c r="L131" s="128"/>
      <c r="M131" s="128"/>
      <c r="N131" s="128"/>
      <c r="O131" s="128"/>
      <c r="P131" s="128"/>
      <c r="Q131" s="128"/>
      <c r="R131" s="128"/>
      <c r="S131" s="128"/>
      <c r="T131" s="128"/>
      <c r="U131" s="131"/>
    </row>
    <row r="132" spans="1:79" ht="15.75" customHeight="1" outlineLevel="1">
      <c r="A132" s="125"/>
      <c r="B132" s="126"/>
      <c r="C132" s="127"/>
      <c r="D132" s="128"/>
      <c r="E132" s="129"/>
      <c r="F132" s="127"/>
      <c r="G132" s="128"/>
      <c r="H132" s="128"/>
      <c r="I132" s="128"/>
      <c r="J132" s="128"/>
      <c r="K132" s="128"/>
      <c r="L132" s="128"/>
      <c r="M132" s="128"/>
      <c r="N132" s="128"/>
      <c r="O132" s="128"/>
      <c r="P132" s="128"/>
      <c r="Q132" s="128"/>
      <c r="R132" s="128"/>
      <c r="S132" s="128"/>
      <c r="T132" s="128"/>
      <c r="U132" s="128"/>
    </row>
    <row r="133" spans="1:79" ht="15.75" customHeight="1" outlineLevel="1">
      <c r="A133" s="125"/>
      <c r="B133" s="126"/>
      <c r="C133" s="127"/>
      <c r="D133" s="128"/>
      <c r="E133" s="129"/>
      <c r="F133" s="127"/>
      <c r="G133" s="128"/>
      <c r="H133" s="128"/>
      <c r="I133" s="128"/>
      <c r="J133" s="128"/>
      <c r="K133" s="128"/>
      <c r="L133" s="128"/>
      <c r="M133" s="128"/>
      <c r="N133" s="128"/>
      <c r="O133" s="128"/>
      <c r="P133" s="128"/>
      <c r="Q133" s="128"/>
      <c r="R133" s="128"/>
      <c r="S133" s="128"/>
      <c r="T133" s="128"/>
      <c r="U133" s="128"/>
    </row>
    <row r="134" spans="1:79" ht="15.75" customHeight="1" outlineLevel="1">
      <c r="A134" s="125"/>
      <c r="B134" s="126"/>
      <c r="C134" s="127"/>
      <c r="D134" s="128"/>
      <c r="E134" s="129"/>
      <c r="F134" s="127"/>
      <c r="G134" s="128"/>
      <c r="H134" s="128"/>
      <c r="I134" s="128"/>
      <c r="J134" s="128"/>
      <c r="K134" s="128"/>
      <c r="L134" s="128"/>
      <c r="M134" s="128"/>
      <c r="N134" s="128"/>
      <c r="O134" s="128"/>
      <c r="P134" s="128"/>
      <c r="Q134" s="128"/>
      <c r="R134" s="128"/>
      <c r="S134" s="128"/>
      <c r="T134" s="128"/>
      <c r="U134" s="128"/>
    </row>
    <row r="135" spans="1:79" ht="15.75" customHeight="1" outlineLevel="1">
      <c r="A135" s="125"/>
      <c r="B135" s="126"/>
      <c r="C135" s="127"/>
      <c r="D135" s="128"/>
      <c r="E135" s="129"/>
      <c r="F135" s="127"/>
      <c r="G135" s="128"/>
      <c r="H135" s="128"/>
      <c r="I135" s="128"/>
      <c r="J135" s="128"/>
      <c r="K135" s="128"/>
      <c r="L135" s="128"/>
      <c r="M135" s="128"/>
      <c r="N135" s="128"/>
      <c r="O135" s="128"/>
      <c r="P135" s="128"/>
      <c r="Q135" s="128"/>
      <c r="R135" s="128"/>
      <c r="S135" s="128"/>
      <c r="T135" s="128"/>
      <c r="U135" s="131"/>
    </row>
    <row r="136" spans="1:79" ht="15.75" hidden="1" customHeight="1">
      <c r="A136" s="114"/>
      <c r="B136" s="114"/>
      <c r="C136" s="137"/>
      <c r="D136" s="137"/>
      <c r="E136" s="137"/>
      <c r="F136" s="145"/>
      <c r="G136" s="145"/>
      <c r="H136" s="145"/>
      <c r="I136" s="145"/>
      <c r="J136" s="145"/>
      <c r="K136" s="146"/>
      <c r="L136" s="137"/>
      <c r="M136" s="137"/>
      <c r="N136" s="137"/>
      <c r="O136" s="147"/>
      <c r="P136" s="148"/>
      <c r="Q136" s="145"/>
      <c r="R136" s="145"/>
      <c r="S136" s="145"/>
      <c r="T136" s="149"/>
      <c r="U136" s="150"/>
      <c r="V136" s="150"/>
      <c r="W136" s="150"/>
      <c r="X136" s="150"/>
      <c r="Y136" s="150"/>
      <c r="Z136" s="150"/>
      <c r="AA136" s="150"/>
      <c r="AB136" s="149"/>
      <c r="AC136" s="149"/>
      <c r="AD136" s="151"/>
      <c r="AE136" s="146"/>
      <c r="AF136" s="114"/>
      <c r="AG136" s="114"/>
      <c r="AH136" s="114"/>
      <c r="AI136" s="114"/>
      <c r="AJ136" s="114"/>
      <c r="AK136" s="114"/>
      <c r="AL136" s="114"/>
      <c r="AM136" s="114"/>
      <c r="AN136" s="114"/>
      <c r="AO136" s="114"/>
      <c r="AP136" s="114"/>
      <c r="AQ136" s="114"/>
      <c r="AR136" s="114"/>
      <c r="AS136" s="114"/>
      <c r="AT136" s="114"/>
      <c r="AU136" s="114"/>
      <c r="AV136" s="114"/>
      <c r="AW136" s="114"/>
      <c r="AX136" s="114"/>
      <c r="AY136" s="114"/>
      <c r="AZ136" s="114"/>
      <c r="BA136" s="114"/>
      <c r="BB136" s="114"/>
      <c r="BC136" s="114"/>
      <c r="BD136" s="114"/>
      <c r="BE136" s="114"/>
      <c r="BF136" s="114"/>
      <c r="BG136" s="114"/>
      <c r="BH136" s="114"/>
      <c r="BI136" s="114"/>
      <c r="BJ136" s="114"/>
      <c r="BK136" s="114"/>
      <c r="BL136" s="114"/>
      <c r="BM136" s="114"/>
      <c r="BN136" s="114"/>
      <c r="BO136" s="114"/>
      <c r="BP136" s="114"/>
      <c r="BQ136" s="114"/>
      <c r="BR136" s="114"/>
      <c r="BS136" s="114"/>
      <c r="BT136" s="114"/>
      <c r="BU136" s="114"/>
      <c r="BV136" s="114"/>
      <c r="BW136" s="114"/>
      <c r="BX136" s="114"/>
      <c r="BY136" s="114"/>
      <c r="BZ136" s="114"/>
      <c r="CA136" s="114"/>
    </row>
    <row r="137" spans="1:79" ht="15" hidden="1" customHeight="1">
      <c r="A137" s="114"/>
      <c r="B137" s="114"/>
      <c r="C137" s="137"/>
      <c r="D137" s="137"/>
      <c r="E137" s="137"/>
      <c r="F137" s="145"/>
      <c r="G137" s="145"/>
      <c r="H137" s="145"/>
      <c r="I137" s="145"/>
      <c r="J137" s="145"/>
      <c r="K137" s="146"/>
      <c r="L137" s="137"/>
      <c r="M137" s="137"/>
      <c r="N137" s="137"/>
      <c r="O137" s="147"/>
      <c r="P137" s="148"/>
      <c r="Q137" s="145"/>
      <c r="R137" s="145"/>
      <c r="S137" s="145"/>
      <c r="T137" s="149"/>
      <c r="U137" s="150"/>
      <c r="V137" s="150"/>
      <c r="W137" s="150"/>
      <c r="X137" s="150"/>
      <c r="Y137" s="150"/>
      <c r="Z137" s="150"/>
      <c r="AA137" s="150"/>
      <c r="AB137" s="149"/>
      <c r="AC137" s="149"/>
      <c r="AD137" s="151"/>
      <c r="AE137" s="146"/>
      <c r="AF137" s="114"/>
      <c r="AG137" s="114"/>
      <c r="AH137" s="114"/>
      <c r="AI137" s="114"/>
      <c r="AJ137" s="114"/>
      <c r="AK137" s="114"/>
      <c r="AL137" s="114"/>
      <c r="AM137" s="114"/>
      <c r="AN137" s="114"/>
      <c r="AO137" s="114"/>
      <c r="AP137" s="114"/>
      <c r="AQ137" s="114"/>
      <c r="AR137" s="114"/>
      <c r="AS137" s="114"/>
      <c r="AT137" s="114"/>
      <c r="AU137" s="114"/>
      <c r="AV137" s="114"/>
      <c r="AW137" s="114"/>
      <c r="AX137" s="114"/>
      <c r="AY137" s="114"/>
      <c r="AZ137" s="114"/>
      <c r="BA137" s="114"/>
      <c r="BB137" s="114"/>
      <c r="BC137" s="114"/>
      <c r="BD137" s="114"/>
      <c r="BE137" s="114"/>
      <c r="BF137" s="114"/>
      <c r="BG137" s="114"/>
      <c r="BH137" s="114"/>
      <c r="BI137" s="114"/>
      <c r="BJ137" s="114"/>
      <c r="BK137" s="114"/>
      <c r="BL137" s="114"/>
      <c r="BM137" s="114"/>
      <c r="BN137" s="114"/>
      <c r="BO137" s="114"/>
      <c r="BP137" s="114"/>
      <c r="BQ137" s="114"/>
      <c r="BR137" s="114"/>
      <c r="BS137" s="114"/>
      <c r="BT137" s="114"/>
      <c r="BU137" s="114"/>
      <c r="BV137" s="114"/>
      <c r="BW137" s="114"/>
      <c r="BX137" s="114"/>
      <c r="BY137" s="114"/>
      <c r="BZ137" s="114"/>
      <c r="CA137" s="114"/>
    </row>
    <row r="138" spans="1:79" ht="15.75" hidden="1" customHeight="1">
      <c r="C138" s="152"/>
      <c r="D138" s="137"/>
      <c r="E138" s="152"/>
      <c r="F138" s="153"/>
      <c r="G138" s="153"/>
      <c r="H138" s="153"/>
      <c r="I138" s="153"/>
      <c r="J138" s="153"/>
      <c r="K138" s="146"/>
      <c r="L138" s="153"/>
      <c r="M138" s="153"/>
      <c r="N138" s="153"/>
      <c r="O138" s="154"/>
      <c r="P138" s="153"/>
      <c r="Q138" s="153"/>
      <c r="R138" s="153"/>
      <c r="S138" s="153"/>
      <c r="T138" s="142"/>
      <c r="U138" s="141"/>
      <c r="V138" s="141"/>
      <c r="W138" s="141"/>
      <c r="X138" s="141"/>
      <c r="Y138" s="141"/>
      <c r="Z138" s="141"/>
      <c r="AA138" s="141"/>
      <c r="AB138" s="142"/>
      <c r="AC138" s="142"/>
      <c r="AD138" s="143"/>
      <c r="AE138" s="144"/>
    </row>
    <row r="139" spans="1:79" ht="15.75" hidden="1" customHeight="1">
      <c r="C139" s="152"/>
      <c r="D139" s="137"/>
      <c r="E139" s="152"/>
      <c r="F139" s="77"/>
      <c r="G139" s="77"/>
      <c r="H139" s="77"/>
      <c r="I139" s="77"/>
      <c r="J139" s="77"/>
      <c r="K139" s="146"/>
      <c r="L139" s="77"/>
      <c r="M139" s="77"/>
      <c r="N139" s="77"/>
      <c r="O139" s="155"/>
      <c r="P139" s="153"/>
      <c r="Q139" s="153"/>
      <c r="R139" s="153"/>
      <c r="S139" s="153"/>
      <c r="T139" s="142"/>
      <c r="U139" s="141"/>
      <c r="V139" s="141"/>
      <c r="W139" s="141"/>
      <c r="X139" s="141"/>
      <c r="Y139" s="141"/>
      <c r="Z139" s="141"/>
      <c r="AA139" s="141"/>
      <c r="AB139" s="142"/>
      <c r="AC139" s="142"/>
      <c r="AD139" s="143"/>
      <c r="AE139" s="144"/>
    </row>
    <row r="140" spans="1:79" ht="15.75" hidden="1" customHeight="1">
      <c r="C140" s="152"/>
      <c r="D140" s="137"/>
      <c r="E140" s="152"/>
      <c r="F140" s="77"/>
      <c r="G140" s="77"/>
      <c r="H140" s="77"/>
      <c r="I140" s="77"/>
      <c r="J140" s="77"/>
      <c r="K140" s="146"/>
      <c r="L140" s="77"/>
      <c r="M140" s="77"/>
      <c r="N140" s="77"/>
      <c r="O140" s="155"/>
      <c r="P140" s="77"/>
      <c r="Q140" s="77"/>
      <c r="R140" s="77"/>
      <c r="S140" s="77"/>
      <c r="T140" s="142"/>
      <c r="U140" s="141"/>
      <c r="V140" s="141"/>
      <c r="W140" s="141"/>
      <c r="X140" s="141"/>
      <c r="Y140" s="141"/>
      <c r="Z140" s="141"/>
      <c r="AA140" s="141"/>
      <c r="AB140" s="142"/>
      <c r="AC140" s="142"/>
      <c r="AD140" s="143"/>
      <c r="AE140" s="144"/>
    </row>
    <row r="141" spans="1:79" ht="15.75" customHeight="1">
      <c r="A141" s="114"/>
      <c r="B141" s="114"/>
      <c r="C141" s="77"/>
      <c r="D141" s="77"/>
      <c r="E141" s="77"/>
      <c r="F141" s="77"/>
      <c r="G141" s="137"/>
      <c r="H141" s="137"/>
      <c r="I141" s="137"/>
      <c r="J141" s="137"/>
      <c r="K141" s="146"/>
      <c r="L141" s="137"/>
      <c r="M141" s="137"/>
      <c r="N141" s="137"/>
      <c r="O141" s="147"/>
      <c r="P141" s="137"/>
      <c r="Q141" s="137"/>
      <c r="R141" s="137"/>
      <c r="S141" s="137"/>
      <c r="T141" s="156"/>
      <c r="U141" s="157"/>
      <c r="V141" s="157"/>
      <c r="W141" s="157"/>
      <c r="X141" s="157"/>
      <c r="Y141" s="157"/>
      <c r="Z141" s="157"/>
      <c r="AA141" s="157"/>
      <c r="AB141" s="114"/>
      <c r="AC141" s="114"/>
      <c r="AD141" s="158"/>
      <c r="AE141" s="158"/>
      <c r="AF141" s="114"/>
      <c r="AG141" s="114"/>
      <c r="AH141" s="114"/>
      <c r="AI141" s="114"/>
      <c r="AJ141" s="114"/>
      <c r="AK141" s="114"/>
      <c r="AL141" s="114"/>
      <c r="AM141" s="114"/>
      <c r="AN141" s="114"/>
      <c r="AO141" s="114"/>
      <c r="AP141" s="114"/>
      <c r="AQ141" s="114"/>
      <c r="AR141" s="114"/>
      <c r="AS141" s="114"/>
      <c r="AT141" s="114"/>
      <c r="AU141" s="114"/>
      <c r="AV141" s="114"/>
      <c r="AW141" s="114"/>
      <c r="AX141" s="114"/>
      <c r="AY141" s="114"/>
      <c r="AZ141" s="114"/>
      <c r="BA141" s="114"/>
      <c r="BB141" s="114"/>
      <c r="BC141" s="114"/>
      <c r="BD141" s="114"/>
      <c r="BE141" s="114"/>
      <c r="BF141" s="114"/>
      <c r="BG141" s="114"/>
      <c r="BH141" s="114"/>
      <c r="BI141" s="114"/>
      <c r="BJ141" s="114"/>
      <c r="BK141" s="114"/>
      <c r="BL141" s="114"/>
      <c r="BM141" s="114"/>
      <c r="BN141" s="114"/>
      <c r="BO141" s="114"/>
      <c r="BP141" s="114"/>
      <c r="BQ141" s="114"/>
      <c r="BR141" s="114"/>
      <c r="BS141" s="114"/>
      <c r="BT141" s="114"/>
      <c r="BU141" s="114"/>
      <c r="BV141" s="114"/>
      <c r="BW141" s="114"/>
      <c r="BX141" s="114"/>
      <c r="BY141" s="114"/>
      <c r="BZ141" s="114"/>
      <c r="CA141" s="114"/>
    </row>
    <row r="142" spans="1:79" ht="15.75" customHeight="1">
      <c r="C142" s="137"/>
      <c r="D142" s="137"/>
      <c r="E142" s="137"/>
      <c r="F142" s="137"/>
      <c r="G142" s="137"/>
      <c r="H142" s="137"/>
      <c r="I142" s="137"/>
      <c r="J142" s="77"/>
      <c r="K142" s="146"/>
      <c r="L142" s="77"/>
      <c r="M142" s="77"/>
      <c r="N142" s="77"/>
      <c r="O142" s="155"/>
      <c r="P142" s="77"/>
      <c r="Q142" s="77"/>
      <c r="R142" s="77"/>
      <c r="S142" s="77"/>
      <c r="T142" s="159"/>
      <c r="U142" s="141"/>
      <c r="V142" s="141"/>
      <c r="W142" s="141"/>
      <c r="X142" s="141"/>
      <c r="Y142" s="141"/>
      <c r="Z142" s="141"/>
      <c r="AA142" s="141"/>
      <c r="AB142" s="142"/>
      <c r="AC142" s="142"/>
      <c r="AD142" s="132"/>
      <c r="AE142" s="133"/>
    </row>
    <row r="143" spans="1:79" ht="15.75" customHeight="1">
      <c r="C143" s="137"/>
      <c r="D143" s="137"/>
      <c r="E143" s="137"/>
      <c r="F143" s="137"/>
      <c r="G143" s="137"/>
      <c r="H143" s="137"/>
      <c r="I143" s="137"/>
      <c r="J143" s="77"/>
      <c r="K143" s="146"/>
      <c r="L143" s="77"/>
      <c r="M143" s="77"/>
      <c r="N143" s="77"/>
      <c r="O143" s="155"/>
      <c r="Q143" s="77"/>
      <c r="R143" s="77"/>
      <c r="S143" s="77"/>
      <c r="T143" s="159"/>
      <c r="U143" s="141"/>
      <c r="V143" s="141"/>
      <c r="W143" s="141"/>
      <c r="X143" s="141"/>
      <c r="Y143" s="141"/>
      <c r="Z143" s="141"/>
      <c r="AA143" s="141"/>
      <c r="AB143" s="142"/>
      <c r="AC143" s="142"/>
      <c r="AD143" s="132"/>
      <c r="AE143" s="133"/>
    </row>
    <row r="144" spans="1:79" ht="15.75" customHeight="1">
      <c r="C144" s="77"/>
      <c r="D144" s="77"/>
      <c r="E144" s="77"/>
      <c r="F144" s="77"/>
      <c r="G144" s="137"/>
      <c r="H144" s="137"/>
      <c r="I144" s="137"/>
      <c r="J144" s="137"/>
      <c r="K144" s="146"/>
      <c r="L144" s="77"/>
      <c r="M144" s="77"/>
      <c r="N144" s="77"/>
      <c r="O144" s="155"/>
      <c r="P144" s="77"/>
      <c r="Q144" s="160"/>
      <c r="R144" s="160"/>
      <c r="S144" s="160"/>
      <c r="T144" s="159"/>
      <c r="U144" s="141"/>
      <c r="V144" s="141"/>
      <c r="W144" s="141"/>
      <c r="X144" s="161"/>
      <c r="Y144" s="161"/>
      <c r="Z144" s="161"/>
      <c r="AA144" s="133"/>
      <c r="AB144" s="142"/>
      <c r="AC144" s="142"/>
      <c r="AD144" s="132"/>
      <c r="AE144" s="133"/>
    </row>
    <row r="145" spans="3:31" ht="15.75" customHeight="1">
      <c r="C145" s="137"/>
      <c r="D145" s="137"/>
      <c r="E145" s="137"/>
      <c r="F145" s="137"/>
      <c r="G145" s="137"/>
      <c r="H145" s="137"/>
      <c r="I145" s="137"/>
      <c r="J145" s="77"/>
      <c r="K145" s="146"/>
      <c r="L145" s="77"/>
      <c r="M145" s="77"/>
      <c r="N145" s="77"/>
      <c r="O145" s="155"/>
      <c r="P145" s="77"/>
      <c r="Q145" s="77"/>
      <c r="R145" s="77"/>
      <c r="S145" s="77"/>
      <c r="T145" s="159"/>
      <c r="U145" s="141"/>
      <c r="V145" s="141"/>
      <c r="W145" s="141"/>
      <c r="X145" s="141"/>
      <c r="Y145" s="161"/>
      <c r="Z145" s="161"/>
      <c r="AA145" s="133"/>
      <c r="AB145" s="142"/>
      <c r="AC145" s="142"/>
      <c r="AD145" s="132"/>
      <c r="AE145" s="133"/>
    </row>
    <row r="146" spans="3:31" ht="15.75" customHeight="1">
      <c r="G146" s="77"/>
      <c r="H146" s="77"/>
      <c r="I146" s="77"/>
      <c r="J146" s="77"/>
      <c r="K146" s="146"/>
      <c r="O146" s="162"/>
      <c r="T146" s="142"/>
      <c r="U146" s="141"/>
      <c r="V146" s="141"/>
      <c r="W146" s="141"/>
      <c r="X146" s="161"/>
      <c r="Y146" s="161"/>
      <c r="Z146" s="161"/>
      <c r="AA146" s="144"/>
      <c r="AB146" s="142"/>
      <c r="AC146" s="142"/>
      <c r="AD146" s="143"/>
      <c r="AE146" s="144"/>
    </row>
    <row r="147" spans="3:31" ht="15.75" customHeight="1">
      <c r="C147" s="133"/>
      <c r="D147" s="77"/>
      <c r="E147" s="133"/>
      <c r="J147" s="137"/>
      <c r="K147" s="146"/>
      <c r="L147" s="77"/>
      <c r="M147" s="77"/>
      <c r="N147" s="77"/>
      <c r="O147" s="155"/>
      <c r="P147" s="77"/>
      <c r="Q147" s="163"/>
      <c r="R147" s="163"/>
      <c r="S147" s="163"/>
      <c r="T147" s="142"/>
      <c r="U147" s="141"/>
      <c r="V147" s="141"/>
      <c r="W147" s="141"/>
      <c r="X147" s="141"/>
      <c r="Y147" s="161"/>
      <c r="Z147" s="161"/>
      <c r="AA147" s="144"/>
      <c r="AB147" s="142"/>
      <c r="AC147" s="142"/>
      <c r="AD147" s="143"/>
      <c r="AE147" s="144"/>
    </row>
    <row r="148" spans="3:31" ht="15.75" customHeight="1">
      <c r="F148" s="77"/>
      <c r="G148" s="77"/>
      <c r="H148" s="77"/>
      <c r="I148" s="77"/>
      <c r="J148" s="77"/>
      <c r="K148" s="146"/>
      <c r="L148" s="77"/>
      <c r="M148" s="77"/>
      <c r="N148" s="77"/>
      <c r="O148" s="155"/>
      <c r="P148" s="77"/>
      <c r="Q148" s="163"/>
      <c r="R148" s="163"/>
      <c r="S148" s="163"/>
      <c r="T148" s="142"/>
      <c r="U148" s="141"/>
      <c r="V148" s="141"/>
      <c r="W148" s="141"/>
      <c r="X148" s="164"/>
      <c r="Y148" s="161"/>
      <c r="Z148" s="161"/>
      <c r="AA148" s="144"/>
      <c r="AB148" s="142"/>
      <c r="AC148" s="142"/>
      <c r="AD148" s="143"/>
      <c r="AE148" s="144"/>
    </row>
    <row r="149" spans="3:31" ht="15.75" customHeight="1">
      <c r="F149" s="77"/>
      <c r="G149" s="77"/>
      <c r="H149" s="77"/>
      <c r="I149" s="77"/>
      <c r="J149" s="137"/>
      <c r="K149" s="146"/>
      <c r="L149" s="165"/>
      <c r="M149" s="165"/>
      <c r="N149" s="165"/>
      <c r="O149" s="147"/>
      <c r="P149" s="166"/>
      <c r="Q149" s="163"/>
      <c r="R149" s="163"/>
      <c r="S149" s="163"/>
      <c r="T149" s="142"/>
      <c r="U149" s="141"/>
      <c r="V149" s="141"/>
      <c r="W149" s="141"/>
      <c r="X149" s="161"/>
      <c r="Y149" s="161"/>
      <c r="Z149" s="161"/>
      <c r="AA149" s="144"/>
      <c r="AB149" s="142"/>
      <c r="AC149" s="142"/>
      <c r="AD149" s="143"/>
      <c r="AE149" s="144"/>
    </row>
    <row r="150" spans="3:31" ht="15.75" customHeight="1">
      <c r="J150" s="77"/>
      <c r="K150" s="146"/>
      <c r="L150" s="165"/>
      <c r="M150" s="165"/>
      <c r="N150" s="165"/>
      <c r="O150" s="147"/>
      <c r="P150" s="166"/>
      <c r="Q150" s="163"/>
      <c r="R150" s="163"/>
      <c r="S150" s="163"/>
      <c r="T150" s="142"/>
      <c r="U150" s="141"/>
      <c r="V150" s="141"/>
      <c r="W150" s="141"/>
      <c r="X150" s="161"/>
      <c r="Y150" s="161"/>
      <c r="Z150" s="161"/>
      <c r="AA150" s="144"/>
      <c r="AB150" s="142"/>
      <c r="AC150" s="142"/>
      <c r="AD150" s="143"/>
      <c r="AE150" s="144"/>
    </row>
    <row r="151" spans="3:31" ht="15.75" customHeight="1">
      <c r="J151" s="137"/>
      <c r="K151" s="146"/>
      <c r="O151" s="162"/>
      <c r="Q151" s="163"/>
      <c r="R151" s="163"/>
      <c r="S151" s="163"/>
      <c r="T151" s="142"/>
      <c r="U151" s="141"/>
      <c r="V151" s="141"/>
      <c r="W151" s="141"/>
      <c r="X151" s="141"/>
      <c r="Y151" s="161"/>
      <c r="Z151" s="161"/>
      <c r="AA151" s="144"/>
      <c r="AB151" s="142"/>
      <c r="AC151" s="142"/>
      <c r="AD151" s="143"/>
      <c r="AE151" s="144"/>
    </row>
    <row r="152" spans="3:31" ht="15.75" customHeight="1">
      <c r="J152" s="137"/>
      <c r="K152" s="146"/>
      <c r="O152" s="162"/>
      <c r="Q152" s="163"/>
      <c r="R152" s="163"/>
      <c r="S152" s="163"/>
      <c r="T152" s="142"/>
      <c r="U152" s="141"/>
      <c r="V152" s="141"/>
      <c r="W152" s="141"/>
      <c r="X152" s="141"/>
      <c r="Y152" s="161"/>
      <c r="Z152" s="161"/>
      <c r="AA152" s="144"/>
      <c r="AB152" s="142"/>
      <c r="AC152" s="142"/>
      <c r="AD152" s="143"/>
      <c r="AE152" s="144"/>
    </row>
    <row r="153" spans="3:31" ht="15.75" customHeight="1">
      <c r="J153" s="77"/>
      <c r="K153" s="146"/>
      <c r="O153" s="162"/>
      <c r="Q153" s="163"/>
      <c r="R153" s="163"/>
      <c r="S153" s="163"/>
      <c r="T153" s="142"/>
      <c r="U153" s="141"/>
      <c r="V153" s="141"/>
      <c r="W153" s="141"/>
      <c r="X153" s="161"/>
      <c r="Y153" s="161"/>
      <c r="Z153" s="161"/>
      <c r="AA153" s="144"/>
      <c r="AB153" s="142"/>
      <c r="AC153" s="142"/>
      <c r="AD153" s="143"/>
      <c r="AE153" s="144"/>
    </row>
    <row r="154" spans="3:31" ht="15.75" customHeight="1">
      <c r="J154" s="77"/>
      <c r="K154" s="146"/>
      <c r="O154" s="162"/>
      <c r="Q154" s="163"/>
      <c r="R154" s="163"/>
      <c r="S154" s="163"/>
      <c r="T154" s="142"/>
      <c r="U154" s="141"/>
      <c r="V154" s="141"/>
      <c r="W154" s="141"/>
      <c r="X154" s="141"/>
      <c r="Y154" s="161"/>
      <c r="Z154" s="161"/>
      <c r="AA154" s="144"/>
      <c r="AB154" s="142"/>
      <c r="AC154" s="142"/>
      <c r="AD154" s="143"/>
      <c r="AE154" s="144"/>
    </row>
    <row r="155" spans="3:31" ht="15" customHeight="1">
      <c r="J155" s="77"/>
      <c r="K155" s="146"/>
      <c r="O155" s="162"/>
      <c r="Q155" s="163"/>
      <c r="R155" s="163"/>
      <c r="S155" s="163"/>
      <c r="T155" s="142"/>
      <c r="U155" s="141"/>
      <c r="V155" s="141"/>
      <c r="W155" s="141"/>
      <c r="X155" s="161"/>
      <c r="Y155" s="161"/>
      <c r="Z155" s="161"/>
      <c r="AA155" s="144"/>
      <c r="AB155" s="142"/>
      <c r="AC155" s="142"/>
      <c r="AD155" s="143"/>
      <c r="AE155" s="144"/>
    </row>
    <row r="156" spans="3:31" ht="15.75" customHeight="1">
      <c r="J156" s="77"/>
      <c r="K156" s="146"/>
      <c r="O156" s="162"/>
      <c r="Q156" s="163"/>
      <c r="R156" s="163"/>
      <c r="S156" s="163"/>
      <c r="T156" s="142"/>
      <c r="U156" s="141"/>
      <c r="V156" s="141"/>
      <c r="W156" s="141"/>
      <c r="X156" s="161"/>
      <c r="Y156" s="161"/>
      <c r="Z156" s="161"/>
      <c r="AA156" s="144"/>
      <c r="AB156" s="142"/>
      <c r="AC156" s="142"/>
      <c r="AD156" s="143"/>
      <c r="AE156" s="144"/>
    </row>
    <row r="157" spans="3:31" ht="15.75" customHeight="1">
      <c r="J157" s="77"/>
      <c r="K157" s="146"/>
      <c r="O157" s="162"/>
      <c r="Q157" s="167"/>
      <c r="R157" s="167"/>
      <c r="S157" s="167"/>
      <c r="T157" s="142"/>
      <c r="U157" s="141"/>
      <c r="V157" s="141"/>
      <c r="W157" s="141"/>
      <c r="X157" s="141"/>
      <c r="Y157" s="161"/>
      <c r="Z157" s="161"/>
      <c r="AA157" s="144"/>
      <c r="AB157" s="142"/>
      <c r="AC157" s="142"/>
      <c r="AD157" s="143"/>
      <c r="AE157" s="144"/>
    </row>
    <row r="158" spans="3:31" ht="15.75" customHeight="1">
      <c r="J158" s="77"/>
      <c r="K158" s="146"/>
      <c r="O158" s="162"/>
      <c r="Q158" s="168"/>
      <c r="R158" s="168"/>
      <c r="S158" s="168"/>
      <c r="T158" s="142"/>
      <c r="U158" s="141"/>
      <c r="V158" s="141"/>
      <c r="W158" s="141"/>
      <c r="X158" s="161"/>
      <c r="Y158" s="161"/>
      <c r="Z158" s="161"/>
      <c r="AA158" s="144"/>
      <c r="AB158" s="142"/>
      <c r="AC158" s="142"/>
      <c r="AD158" s="143"/>
      <c r="AE158" s="144"/>
    </row>
    <row r="159" spans="3:31" ht="15.75" hidden="1" customHeight="1">
      <c r="K159" s="146"/>
      <c r="O159" s="162"/>
      <c r="T159" s="142"/>
      <c r="U159" s="141"/>
      <c r="V159" s="141"/>
      <c r="W159" s="141"/>
      <c r="X159" s="141"/>
      <c r="Y159" s="161"/>
      <c r="Z159" s="161"/>
      <c r="AA159" s="144"/>
      <c r="AB159" s="142"/>
      <c r="AC159" s="142"/>
      <c r="AD159" s="143"/>
      <c r="AE159" s="144"/>
    </row>
    <row r="160" spans="3:31" ht="15.75" hidden="1" customHeight="1">
      <c r="C160" s="133"/>
      <c r="D160" s="77"/>
      <c r="E160" s="133"/>
      <c r="K160" s="146"/>
      <c r="O160" s="162"/>
      <c r="T160" s="142"/>
      <c r="U160" s="141"/>
      <c r="V160" s="141"/>
      <c r="W160" s="141"/>
      <c r="X160" s="141"/>
      <c r="Y160" s="161"/>
      <c r="Z160" s="161"/>
      <c r="AA160" s="144"/>
      <c r="AB160" s="142"/>
      <c r="AC160" s="142"/>
      <c r="AD160" s="143"/>
      <c r="AE160" s="144"/>
    </row>
    <row r="161" spans="3:31" ht="15.75" hidden="1" customHeight="1">
      <c r="C161" s="133"/>
      <c r="D161" s="77"/>
      <c r="E161" s="133"/>
      <c r="K161" s="146"/>
      <c r="O161" s="162"/>
      <c r="T161" s="142"/>
      <c r="U161" s="141"/>
      <c r="V161" s="141"/>
      <c r="W161" s="141"/>
      <c r="X161" s="141"/>
      <c r="Y161" s="161"/>
      <c r="Z161" s="161"/>
      <c r="AA161" s="144"/>
      <c r="AB161" s="142"/>
      <c r="AC161" s="142"/>
      <c r="AD161" s="143"/>
      <c r="AE161" s="144"/>
    </row>
    <row r="162" spans="3:31" ht="15.75" hidden="1" customHeight="1">
      <c r="F162" s="77"/>
      <c r="K162" s="146"/>
      <c r="O162" s="162"/>
      <c r="T162" s="142"/>
      <c r="U162" s="141"/>
      <c r="V162" s="141"/>
      <c r="W162" s="141"/>
      <c r="X162" s="141"/>
      <c r="Y162" s="161"/>
      <c r="Z162" s="161"/>
      <c r="AA162" s="144"/>
      <c r="AB162" s="142"/>
      <c r="AC162" s="142"/>
      <c r="AD162" s="143"/>
      <c r="AE162" s="144"/>
    </row>
    <row r="163" spans="3:31" ht="15.75" hidden="1" customHeight="1">
      <c r="F163" s="77"/>
      <c r="K163" s="146"/>
      <c r="O163" s="162"/>
      <c r="T163" s="142"/>
      <c r="U163" s="141"/>
      <c r="V163" s="141"/>
      <c r="W163" s="141"/>
      <c r="X163" s="141"/>
      <c r="Y163" s="161"/>
      <c r="Z163" s="161"/>
      <c r="AA163" s="144"/>
      <c r="AB163" s="142"/>
      <c r="AC163" s="142"/>
      <c r="AD163" s="143"/>
      <c r="AE163" s="144"/>
    </row>
    <row r="164" spans="3:31" ht="15.75" hidden="1" customHeight="1">
      <c r="K164" s="146"/>
      <c r="O164" s="162"/>
      <c r="T164" s="142"/>
      <c r="U164" s="141"/>
      <c r="V164" s="141"/>
      <c r="W164" s="141"/>
      <c r="X164" s="141"/>
      <c r="Y164" s="161"/>
      <c r="Z164" s="161"/>
      <c r="AA164" s="144"/>
      <c r="AB164" s="142"/>
      <c r="AC164" s="142"/>
      <c r="AD164" s="143"/>
      <c r="AE164" s="144"/>
    </row>
    <row r="165" spans="3:31" ht="15.75" hidden="1" customHeight="1">
      <c r="C165" s="133"/>
      <c r="D165" s="77"/>
      <c r="E165" s="133"/>
      <c r="K165" s="146"/>
      <c r="O165" s="162"/>
      <c r="T165" s="142"/>
      <c r="U165" s="141"/>
      <c r="V165" s="141"/>
      <c r="W165" s="141"/>
      <c r="X165" s="141"/>
      <c r="Y165" s="161"/>
      <c r="Z165" s="161"/>
      <c r="AA165" s="144"/>
      <c r="AB165" s="142"/>
      <c r="AC165" s="142"/>
      <c r="AD165" s="143"/>
      <c r="AE165" s="144"/>
    </row>
    <row r="166" spans="3:31" ht="15.75" hidden="1" customHeight="1">
      <c r="C166" s="133"/>
      <c r="D166" s="77"/>
      <c r="E166" s="133"/>
      <c r="K166" s="146"/>
      <c r="O166" s="162"/>
      <c r="T166" s="142"/>
      <c r="U166" s="141"/>
      <c r="V166" s="141"/>
      <c r="W166" s="141"/>
      <c r="X166" s="141"/>
      <c r="Y166" s="161"/>
      <c r="Z166" s="161"/>
      <c r="AA166" s="144"/>
      <c r="AB166" s="142"/>
      <c r="AC166" s="142"/>
      <c r="AD166" s="143"/>
      <c r="AE166" s="144"/>
    </row>
    <row r="167" spans="3:31" ht="15.75" hidden="1" customHeight="1">
      <c r="C167" s="133"/>
      <c r="D167" s="77"/>
      <c r="E167" s="133"/>
      <c r="K167" s="146"/>
      <c r="L167" s="137"/>
      <c r="M167" s="137"/>
      <c r="N167" s="137"/>
      <c r="O167" s="147"/>
      <c r="P167" s="166"/>
      <c r="T167" s="142"/>
      <c r="U167" s="141"/>
      <c r="V167" s="141"/>
      <c r="W167" s="141"/>
      <c r="X167" s="141"/>
      <c r="Y167" s="161"/>
      <c r="Z167" s="161"/>
      <c r="AA167" s="144"/>
      <c r="AB167" s="142"/>
      <c r="AC167" s="142"/>
      <c r="AD167" s="143"/>
      <c r="AE167" s="144"/>
    </row>
    <row r="168" spans="3:31" ht="15.75" hidden="1" customHeight="1">
      <c r="C168" s="133"/>
      <c r="D168" s="77"/>
      <c r="E168" s="133"/>
      <c r="K168" s="146"/>
      <c r="O168" s="162"/>
      <c r="P168" s="166"/>
      <c r="T168" s="142"/>
      <c r="U168" s="141"/>
      <c r="V168" s="141"/>
      <c r="W168" s="141"/>
      <c r="X168" s="141"/>
      <c r="Y168" s="161"/>
      <c r="Z168" s="161"/>
      <c r="AA168" s="144"/>
      <c r="AB168" s="142"/>
      <c r="AC168" s="142"/>
      <c r="AD168" s="143"/>
      <c r="AE168" s="144"/>
    </row>
    <row r="169" spans="3:31" ht="15.75" hidden="1" customHeight="1">
      <c r="C169" s="133"/>
      <c r="D169" s="77"/>
      <c r="E169" s="133"/>
      <c r="K169" s="146"/>
      <c r="L169" s="137"/>
      <c r="M169" s="137"/>
      <c r="N169" s="137"/>
      <c r="O169" s="147"/>
      <c r="P169" s="166"/>
      <c r="T169" s="142"/>
      <c r="U169" s="141"/>
      <c r="V169" s="141"/>
      <c r="W169" s="141"/>
      <c r="X169" s="141"/>
      <c r="Y169" s="161"/>
      <c r="Z169" s="161"/>
      <c r="AA169" s="144"/>
      <c r="AB169" s="142"/>
      <c r="AC169" s="142"/>
      <c r="AD169" s="143"/>
      <c r="AE169" s="144"/>
    </row>
    <row r="170" spans="3:31" ht="15.75" hidden="1" customHeight="1">
      <c r="C170" s="133"/>
      <c r="D170" s="77"/>
      <c r="E170" s="133"/>
      <c r="K170" s="146"/>
      <c r="L170" s="137"/>
      <c r="M170" s="137"/>
      <c r="N170" s="137"/>
      <c r="O170" s="147"/>
      <c r="P170" s="166"/>
      <c r="T170" s="142"/>
      <c r="U170" s="141"/>
      <c r="V170" s="141"/>
      <c r="W170" s="141"/>
      <c r="X170" s="141"/>
      <c r="Y170" s="161"/>
      <c r="Z170" s="161"/>
      <c r="AA170" s="144"/>
      <c r="AB170" s="142"/>
      <c r="AC170" s="142"/>
      <c r="AD170" s="143"/>
      <c r="AE170" s="144"/>
    </row>
    <row r="171" spans="3:31" ht="15.75" hidden="1" customHeight="1">
      <c r="C171" s="133"/>
      <c r="D171" s="77"/>
      <c r="E171" s="133"/>
      <c r="K171" s="146"/>
      <c r="L171" s="77"/>
      <c r="M171" s="77"/>
      <c r="N171" s="77"/>
      <c r="O171" s="155"/>
      <c r="P171" s="77"/>
      <c r="T171" s="142"/>
      <c r="U171" s="141"/>
      <c r="V171" s="141"/>
      <c r="W171" s="141"/>
      <c r="X171" s="141"/>
      <c r="Y171" s="161"/>
      <c r="Z171" s="161"/>
      <c r="AA171" s="144"/>
      <c r="AB171" s="142"/>
      <c r="AC171" s="142"/>
      <c r="AD171" s="143"/>
      <c r="AE171" s="144"/>
    </row>
    <row r="172" spans="3:31" ht="15.75" hidden="1" customHeight="1">
      <c r="C172" s="133"/>
      <c r="D172" s="77"/>
      <c r="E172" s="133"/>
      <c r="K172" s="146"/>
      <c r="L172" s="77"/>
      <c r="M172" s="77"/>
      <c r="N172" s="77"/>
      <c r="O172" s="155"/>
      <c r="P172" s="77"/>
      <c r="T172" s="142"/>
      <c r="U172" s="141"/>
      <c r="V172" s="141"/>
      <c r="W172" s="141"/>
      <c r="X172" s="141"/>
      <c r="Y172" s="161"/>
      <c r="Z172" s="161"/>
      <c r="AA172" s="144"/>
      <c r="AB172" s="142"/>
      <c r="AC172" s="142"/>
      <c r="AD172" s="143"/>
      <c r="AE172" s="144"/>
    </row>
    <row r="173" spans="3:31" ht="15.75" hidden="1" customHeight="1">
      <c r="C173" s="133"/>
      <c r="D173" s="77"/>
      <c r="E173" s="133"/>
      <c r="K173" s="146"/>
      <c r="L173" s="77"/>
      <c r="M173" s="77"/>
      <c r="N173" s="77"/>
      <c r="O173" s="155"/>
      <c r="P173" s="77"/>
      <c r="T173" s="142"/>
      <c r="U173" s="141"/>
      <c r="V173" s="141"/>
      <c r="W173" s="141"/>
      <c r="X173" s="141"/>
      <c r="Y173" s="161"/>
      <c r="Z173" s="161"/>
      <c r="AA173" s="144"/>
      <c r="AB173" s="142"/>
      <c r="AC173" s="142"/>
      <c r="AD173" s="143"/>
      <c r="AE173" s="144"/>
    </row>
    <row r="174" spans="3:31" ht="15.75" hidden="1" customHeight="1">
      <c r="C174" s="133"/>
      <c r="D174" s="77"/>
      <c r="E174" s="133"/>
      <c r="K174" s="146"/>
      <c r="L174" s="77"/>
      <c r="M174" s="77"/>
      <c r="N174" s="77"/>
      <c r="O174" s="155"/>
      <c r="P174" s="77"/>
      <c r="T174" s="142"/>
      <c r="U174" s="141"/>
      <c r="V174" s="141"/>
      <c r="W174" s="141"/>
      <c r="X174" s="141"/>
      <c r="Y174" s="161"/>
      <c r="Z174" s="161"/>
      <c r="AA174" s="144"/>
      <c r="AB174" s="142"/>
      <c r="AC174" s="142"/>
      <c r="AD174" s="143"/>
      <c r="AE174" s="144"/>
    </row>
    <row r="175" spans="3:31" ht="15.75" hidden="1" customHeight="1">
      <c r="C175" s="133"/>
      <c r="D175" s="77"/>
      <c r="E175" s="133"/>
      <c r="K175" s="146"/>
      <c r="O175" s="162"/>
      <c r="T175" s="142"/>
      <c r="U175" s="141"/>
      <c r="V175" s="141"/>
      <c r="W175" s="141"/>
      <c r="X175" s="141"/>
      <c r="Y175" s="161"/>
      <c r="Z175" s="161"/>
      <c r="AA175" s="144"/>
      <c r="AB175" s="142"/>
      <c r="AC175" s="142"/>
      <c r="AD175" s="143"/>
      <c r="AE175" s="144"/>
    </row>
    <row r="176" spans="3:31" ht="15.75" customHeight="1">
      <c r="C176" s="133"/>
      <c r="D176" s="77"/>
      <c r="E176" s="133"/>
      <c r="K176" s="146"/>
      <c r="O176" s="162"/>
      <c r="T176" s="142"/>
      <c r="U176" s="141"/>
      <c r="V176" s="141"/>
      <c r="W176" s="141"/>
      <c r="X176" s="161"/>
      <c r="Y176" s="161"/>
      <c r="Z176" s="161"/>
      <c r="AA176" s="144"/>
      <c r="AB176" s="142"/>
      <c r="AC176" s="142"/>
      <c r="AD176" s="143"/>
      <c r="AE176" s="144"/>
    </row>
    <row r="177" spans="3:31" ht="15.75" customHeight="1">
      <c r="C177" s="133"/>
      <c r="D177" s="77"/>
      <c r="E177" s="133"/>
      <c r="K177" s="146"/>
      <c r="O177" s="162"/>
      <c r="T177" s="142"/>
      <c r="U177" s="141"/>
      <c r="V177" s="141"/>
      <c r="W177" s="141"/>
      <c r="X177" s="161"/>
      <c r="Y177" s="161"/>
      <c r="Z177" s="161"/>
      <c r="AA177" s="144"/>
      <c r="AB177" s="142"/>
      <c r="AC177" s="142"/>
      <c r="AD177" s="143"/>
      <c r="AE177" s="144"/>
    </row>
    <row r="178" spans="3:31" ht="15.75" customHeight="1">
      <c r="C178" s="133"/>
      <c r="D178" s="77"/>
      <c r="E178" s="133"/>
      <c r="J178" s="77"/>
      <c r="K178" s="146"/>
      <c r="O178" s="162"/>
      <c r="T178" s="142"/>
      <c r="U178" s="141"/>
      <c r="V178" s="141"/>
      <c r="W178" s="141"/>
      <c r="X178" s="141"/>
      <c r="Y178" s="161"/>
      <c r="Z178" s="161"/>
      <c r="AA178" s="144"/>
      <c r="AB178" s="142"/>
      <c r="AC178" s="142"/>
      <c r="AD178" s="143"/>
      <c r="AE178" s="144"/>
    </row>
    <row r="179" spans="3:31" ht="15.75" customHeight="1">
      <c r="C179" s="133"/>
      <c r="D179" s="77"/>
      <c r="E179" s="133"/>
      <c r="J179" s="77"/>
      <c r="K179" s="146"/>
      <c r="O179" s="162"/>
      <c r="T179" s="142"/>
      <c r="U179" s="141"/>
      <c r="V179" s="141"/>
      <c r="W179" s="141"/>
      <c r="X179" s="161"/>
      <c r="Y179" s="161"/>
      <c r="Z179" s="161"/>
      <c r="AA179" s="144"/>
      <c r="AB179" s="142"/>
      <c r="AC179" s="142"/>
      <c r="AD179" s="143"/>
      <c r="AE179" s="144"/>
    </row>
    <row r="180" spans="3:31" ht="15.75" customHeight="1">
      <c r="C180" s="133"/>
      <c r="D180" s="77"/>
      <c r="E180" s="133"/>
      <c r="J180" s="77"/>
      <c r="K180" s="146"/>
      <c r="O180" s="162"/>
      <c r="T180" s="142"/>
      <c r="U180" s="141"/>
      <c r="V180" s="141"/>
      <c r="W180" s="141"/>
      <c r="X180" s="161"/>
      <c r="Y180" s="161"/>
      <c r="Z180" s="161"/>
      <c r="AA180" s="144"/>
      <c r="AB180" s="142"/>
      <c r="AC180" s="142"/>
      <c r="AD180" s="143"/>
      <c r="AE180" s="144"/>
    </row>
    <row r="181" spans="3:31" ht="15.75" customHeight="1">
      <c r="C181" s="133"/>
      <c r="D181" s="77"/>
      <c r="E181" s="133"/>
      <c r="J181" s="77"/>
      <c r="K181" s="146"/>
      <c r="O181" s="162"/>
      <c r="T181" s="142"/>
      <c r="U181" s="141"/>
      <c r="V181" s="141"/>
      <c r="W181" s="141"/>
      <c r="X181" s="161"/>
      <c r="Y181" s="161"/>
      <c r="Z181" s="161"/>
      <c r="AA181" s="144"/>
      <c r="AB181" s="142"/>
      <c r="AC181" s="142"/>
      <c r="AD181" s="143"/>
      <c r="AE181" s="144"/>
    </row>
    <row r="182" spans="3:31" ht="15.75" customHeight="1">
      <c r="C182" s="133"/>
      <c r="D182" s="77"/>
      <c r="E182" s="133"/>
      <c r="O182" s="162"/>
      <c r="T182" s="142"/>
      <c r="U182" s="141"/>
      <c r="V182" s="141"/>
      <c r="W182" s="141"/>
      <c r="X182" s="141"/>
      <c r="Y182" s="161"/>
      <c r="Z182" s="161"/>
      <c r="AA182" s="144"/>
      <c r="AB182" s="142"/>
      <c r="AC182" s="142"/>
      <c r="AD182" s="143"/>
      <c r="AE182" s="144"/>
    </row>
    <row r="183" spans="3:31" ht="15.75" customHeight="1">
      <c r="C183" s="133"/>
      <c r="D183" s="77"/>
      <c r="E183" s="133"/>
      <c r="O183" s="162"/>
      <c r="T183" s="142"/>
      <c r="U183" s="141"/>
      <c r="V183" s="141"/>
      <c r="W183" s="141"/>
      <c r="X183" s="141"/>
      <c r="Y183" s="161"/>
      <c r="Z183" s="161"/>
      <c r="AA183" s="144"/>
      <c r="AB183" s="142"/>
      <c r="AC183" s="142"/>
      <c r="AD183" s="143"/>
      <c r="AE183" s="144"/>
    </row>
    <row r="184" spans="3:31" ht="15.75" customHeight="1">
      <c r="C184" s="133"/>
      <c r="D184" s="77"/>
      <c r="E184" s="133"/>
      <c r="O184" s="162"/>
      <c r="T184" s="142"/>
      <c r="U184" s="141"/>
      <c r="V184" s="141"/>
      <c r="W184" s="141"/>
      <c r="X184" s="161"/>
      <c r="Y184" s="161"/>
      <c r="Z184" s="161"/>
      <c r="AA184" s="144"/>
      <c r="AB184" s="142"/>
      <c r="AC184" s="142"/>
      <c r="AD184" s="143"/>
      <c r="AE184" s="144"/>
    </row>
    <row r="185" spans="3:31" ht="15.75" customHeight="1">
      <c r="C185" s="133"/>
      <c r="D185" s="77"/>
      <c r="E185" s="133"/>
      <c r="O185" s="162"/>
      <c r="T185" s="142"/>
      <c r="U185" s="141"/>
      <c r="V185" s="141"/>
      <c r="W185" s="141"/>
      <c r="X185" s="161"/>
      <c r="Y185" s="161"/>
      <c r="Z185" s="161"/>
      <c r="AA185" s="144"/>
      <c r="AB185" s="142"/>
      <c r="AC185" s="142"/>
      <c r="AD185" s="143"/>
      <c r="AE185" s="144"/>
    </row>
    <row r="186" spans="3:31" ht="15.75" customHeight="1">
      <c r="C186" s="133"/>
      <c r="D186" s="77"/>
      <c r="E186" s="133"/>
      <c r="O186" s="162"/>
      <c r="T186" s="142"/>
      <c r="U186" s="141"/>
      <c r="V186" s="141"/>
      <c r="W186" s="141"/>
      <c r="X186" s="161"/>
      <c r="Y186" s="161"/>
      <c r="Z186" s="161"/>
      <c r="AA186" s="161"/>
      <c r="AB186" s="142"/>
      <c r="AC186" s="142"/>
      <c r="AD186" s="143"/>
      <c r="AE186" s="144"/>
    </row>
    <row r="187" spans="3:31" ht="15.75" customHeight="1">
      <c r="C187" s="133"/>
      <c r="D187" s="77"/>
      <c r="E187" s="133"/>
      <c r="O187" s="162"/>
      <c r="T187" s="142"/>
      <c r="U187" s="141"/>
      <c r="V187" s="141"/>
      <c r="W187" s="141"/>
      <c r="X187" s="141"/>
      <c r="Y187" s="141"/>
      <c r="Z187" s="141"/>
      <c r="AA187" s="141"/>
      <c r="AB187" s="142"/>
      <c r="AC187" s="142"/>
      <c r="AD187" s="143"/>
      <c r="AE187" s="144"/>
    </row>
    <row r="188" spans="3:31" ht="15.75" customHeight="1">
      <c r="C188" s="133"/>
      <c r="D188" s="77"/>
      <c r="E188" s="133"/>
      <c r="O188" s="162"/>
      <c r="T188" s="142"/>
      <c r="U188" s="141"/>
      <c r="V188" s="141"/>
      <c r="W188" s="141"/>
      <c r="X188" s="141"/>
      <c r="Y188" s="141"/>
      <c r="Z188" s="141"/>
      <c r="AA188" s="141"/>
      <c r="AB188" s="142"/>
      <c r="AC188" s="142"/>
      <c r="AD188" s="143"/>
      <c r="AE188" s="144"/>
    </row>
    <row r="189" spans="3:31" ht="15.75" customHeight="1">
      <c r="C189" s="133"/>
      <c r="D189" s="77"/>
      <c r="E189" s="133"/>
      <c r="O189" s="162"/>
      <c r="T189" s="142"/>
      <c r="U189" s="141"/>
      <c r="V189" s="141"/>
      <c r="W189" s="141"/>
      <c r="X189" s="141"/>
      <c r="Y189" s="141"/>
      <c r="Z189" s="141"/>
      <c r="AA189" s="141"/>
      <c r="AB189" s="142"/>
      <c r="AC189" s="142"/>
      <c r="AD189" s="143"/>
      <c r="AE189" s="144"/>
    </row>
    <row r="190" spans="3:31" ht="15.75" customHeight="1">
      <c r="C190" s="133"/>
      <c r="D190" s="77"/>
      <c r="E190" s="133"/>
      <c r="O190" s="162"/>
      <c r="T190" s="142"/>
      <c r="U190" s="141"/>
      <c r="V190" s="141"/>
      <c r="W190" s="141"/>
      <c r="X190" s="141"/>
      <c r="Y190" s="141"/>
      <c r="Z190" s="141"/>
      <c r="AA190" s="141"/>
      <c r="AB190" s="142"/>
      <c r="AC190" s="142"/>
      <c r="AD190" s="143"/>
      <c r="AE190" s="144"/>
    </row>
    <row r="191" spans="3:31" ht="15.75" customHeight="1">
      <c r="C191" s="133"/>
      <c r="D191" s="77"/>
      <c r="E191" s="133"/>
      <c r="O191" s="162"/>
      <c r="T191" s="142"/>
      <c r="U191" s="141"/>
      <c r="V191" s="141"/>
      <c r="W191" s="141"/>
      <c r="X191" s="141"/>
      <c r="Y191" s="141"/>
      <c r="Z191" s="141"/>
      <c r="AA191" s="141"/>
      <c r="AB191" s="142"/>
      <c r="AC191" s="142"/>
      <c r="AD191" s="143"/>
      <c r="AE191" s="144"/>
    </row>
    <row r="192" spans="3:31" ht="15.75" customHeight="1">
      <c r="C192" s="133"/>
      <c r="D192" s="77"/>
      <c r="E192" s="133"/>
      <c r="O192" s="162"/>
      <c r="T192" s="142"/>
      <c r="U192" s="141"/>
      <c r="V192" s="141"/>
      <c r="W192" s="141"/>
      <c r="X192" s="141"/>
      <c r="Y192" s="141"/>
      <c r="Z192" s="141"/>
      <c r="AA192" s="141"/>
      <c r="AB192" s="142"/>
      <c r="AC192" s="142"/>
      <c r="AD192" s="143"/>
      <c r="AE192" s="144"/>
    </row>
    <row r="193" spans="3:31" ht="15.75" customHeight="1">
      <c r="C193" s="133"/>
      <c r="D193" s="77"/>
      <c r="E193" s="133"/>
      <c r="O193" s="162"/>
      <c r="T193" s="142"/>
      <c r="U193" s="141"/>
      <c r="V193" s="141"/>
      <c r="W193" s="141"/>
      <c r="X193" s="141"/>
      <c r="Y193" s="141"/>
      <c r="Z193" s="141"/>
      <c r="AA193" s="141"/>
      <c r="AB193" s="142"/>
      <c r="AC193" s="142"/>
      <c r="AD193" s="143"/>
      <c r="AE193" s="144"/>
    </row>
    <row r="194" spans="3:31" ht="15.75" customHeight="1">
      <c r="C194" s="133"/>
      <c r="D194" s="77"/>
      <c r="E194" s="133"/>
      <c r="O194" s="162"/>
      <c r="T194" s="142"/>
      <c r="U194" s="141"/>
      <c r="V194" s="141"/>
      <c r="W194" s="141"/>
      <c r="X194" s="141"/>
      <c r="Y194" s="141"/>
      <c r="Z194" s="141"/>
      <c r="AA194" s="141"/>
      <c r="AB194" s="142"/>
      <c r="AC194" s="142"/>
      <c r="AD194" s="143"/>
      <c r="AE194" s="144"/>
    </row>
    <row r="195" spans="3:31" ht="15.75" customHeight="1">
      <c r="C195" s="133"/>
      <c r="D195" s="77"/>
      <c r="E195" s="133"/>
      <c r="O195" s="162"/>
      <c r="T195" s="142"/>
      <c r="U195" s="141"/>
      <c r="V195" s="141"/>
      <c r="W195" s="141"/>
      <c r="X195" s="141"/>
      <c r="Y195" s="141"/>
      <c r="Z195" s="141"/>
      <c r="AA195" s="141"/>
      <c r="AB195" s="142"/>
      <c r="AC195" s="142"/>
      <c r="AD195" s="143"/>
      <c r="AE195" s="144"/>
    </row>
    <row r="196" spans="3:31" ht="15.75" customHeight="1">
      <c r="C196" s="133"/>
      <c r="D196" s="77"/>
      <c r="E196" s="133"/>
      <c r="O196" s="162"/>
      <c r="T196" s="142"/>
      <c r="U196" s="141"/>
      <c r="V196" s="141"/>
      <c r="W196" s="141"/>
      <c r="X196" s="141"/>
      <c r="Y196" s="141"/>
      <c r="Z196" s="141"/>
      <c r="AA196" s="141"/>
      <c r="AB196" s="142"/>
      <c r="AC196" s="142"/>
      <c r="AD196" s="143"/>
      <c r="AE196" s="144"/>
    </row>
    <row r="197" spans="3:31" ht="15.75" customHeight="1">
      <c r="C197" s="133"/>
      <c r="D197" s="77"/>
      <c r="E197" s="133"/>
      <c r="O197" s="162"/>
      <c r="T197" s="142"/>
      <c r="U197" s="141"/>
      <c r="V197" s="141"/>
      <c r="W197" s="141"/>
      <c r="X197" s="141"/>
      <c r="Y197" s="141"/>
      <c r="Z197" s="141"/>
      <c r="AA197" s="141"/>
      <c r="AB197" s="142"/>
      <c r="AC197" s="142"/>
      <c r="AD197" s="143"/>
      <c r="AE197" s="144"/>
    </row>
    <row r="198" spans="3:31" ht="15.75" customHeight="1">
      <c r="C198" s="133"/>
      <c r="D198" s="77"/>
      <c r="E198" s="133"/>
      <c r="O198" s="162"/>
      <c r="T198" s="142"/>
      <c r="U198" s="141"/>
      <c r="V198" s="141"/>
      <c r="W198" s="141"/>
      <c r="X198" s="141"/>
      <c r="Y198" s="141"/>
      <c r="Z198" s="141"/>
      <c r="AA198" s="141"/>
      <c r="AB198" s="142"/>
      <c r="AC198" s="142"/>
      <c r="AD198" s="143"/>
      <c r="AE198" s="144"/>
    </row>
    <row r="199" spans="3:31" ht="15.75" customHeight="1">
      <c r="C199" s="133"/>
      <c r="D199" s="77"/>
      <c r="E199" s="133"/>
      <c r="O199" s="162"/>
      <c r="T199" s="142"/>
      <c r="U199" s="141"/>
      <c r="V199" s="141"/>
      <c r="W199" s="141"/>
      <c r="X199" s="141"/>
      <c r="Y199" s="141"/>
      <c r="Z199" s="141"/>
      <c r="AA199" s="141"/>
      <c r="AB199" s="142"/>
      <c r="AC199" s="142"/>
      <c r="AD199" s="143"/>
      <c r="AE199" s="144"/>
    </row>
    <row r="200" spans="3:31" ht="15.75" customHeight="1">
      <c r="C200" s="133"/>
      <c r="D200" s="77"/>
      <c r="E200" s="133"/>
      <c r="O200" s="162"/>
      <c r="T200" s="142"/>
      <c r="U200" s="141"/>
      <c r="V200" s="141"/>
      <c r="W200" s="141"/>
      <c r="X200" s="141"/>
      <c r="Y200" s="141"/>
      <c r="Z200" s="141"/>
      <c r="AA200" s="141"/>
      <c r="AB200" s="142"/>
      <c r="AC200" s="142"/>
      <c r="AD200" s="143"/>
      <c r="AE200" s="144"/>
    </row>
    <row r="201" spans="3:31" ht="15.75" customHeight="1">
      <c r="C201" s="133"/>
      <c r="D201" s="77"/>
      <c r="E201" s="133"/>
      <c r="O201" s="162"/>
      <c r="T201" s="142"/>
      <c r="U201" s="141"/>
      <c r="V201" s="141"/>
      <c r="W201" s="141"/>
      <c r="X201" s="141"/>
      <c r="Y201" s="141"/>
      <c r="Z201" s="141"/>
      <c r="AA201" s="141"/>
      <c r="AB201" s="142"/>
      <c r="AC201" s="142"/>
      <c r="AD201" s="143"/>
      <c r="AE201" s="144"/>
    </row>
    <row r="202" spans="3:31" ht="15.75" customHeight="1">
      <c r="C202" s="133"/>
      <c r="D202" s="77"/>
      <c r="E202" s="133"/>
      <c r="O202" s="162"/>
      <c r="T202" s="142"/>
      <c r="U202" s="141"/>
      <c r="V202" s="141"/>
      <c r="W202" s="141"/>
      <c r="X202" s="141"/>
      <c r="Y202" s="141"/>
      <c r="Z202" s="141"/>
      <c r="AA202" s="141"/>
      <c r="AB202" s="142"/>
      <c r="AC202" s="142"/>
      <c r="AD202" s="143"/>
      <c r="AE202" s="144"/>
    </row>
    <row r="203" spans="3:31" ht="15.75" customHeight="1">
      <c r="C203" s="133"/>
      <c r="D203" s="77"/>
      <c r="E203" s="133"/>
      <c r="O203" s="162"/>
      <c r="T203" s="142"/>
      <c r="U203" s="141"/>
      <c r="V203" s="141"/>
      <c r="W203" s="141"/>
      <c r="X203" s="141"/>
      <c r="Y203" s="141"/>
      <c r="Z203" s="141"/>
      <c r="AA203" s="141"/>
      <c r="AB203" s="142"/>
      <c r="AC203" s="142"/>
      <c r="AD203" s="143"/>
      <c r="AE203" s="144"/>
    </row>
    <row r="204" spans="3:31" ht="15.75" customHeight="1">
      <c r="C204" s="133"/>
      <c r="D204" s="77"/>
      <c r="E204" s="133"/>
      <c r="O204" s="162"/>
      <c r="T204" s="142"/>
      <c r="U204" s="141"/>
      <c r="V204" s="141"/>
      <c r="W204" s="141"/>
      <c r="X204" s="141"/>
      <c r="Y204" s="141"/>
      <c r="Z204" s="141"/>
      <c r="AA204" s="141"/>
      <c r="AB204" s="142"/>
      <c r="AC204" s="142"/>
      <c r="AD204" s="143"/>
      <c r="AE204" s="144"/>
    </row>
    <row r="205" spans="3:31" ht="15.75" customHeight="1">
      <c r="C205" s="133"/>
      <c r="D205" s="77"/>
      <c r="E205" s="133"/>
      <c r="O205" s="162"/>
      <c r="T205" s="142"/>
      <c r="U205" s="141"/>
      <c r="V205" s="141"/>
      <c r="W205" s="141"/>
      <c r="X205" s="141"/>
      <c r="Y205" s="141"/>
      <c r="Z205" s="141"/>
      <c r="AA205" s="141"/>
      <c r="AB205" s="142"/>
      <c r="AC205" s="142"/>
      <c r="AD205" s="143"/>
      <c r="AE205" s="144"/>
    </row>
    <row r="206" spans="3:31" ht="15.75" customHeight="1">
      <c r="C206" s="133"/>
      <c r="D206" s="77"/>
      <c r="E206" s="133"/>
      <c r="O206" s="162"/>
      <c r="T206" s="142"/>
      <c r="U206" s="141"/>
      <c r="V206" s="141"/>
      <c r="W206" s="141"/>
      <c r="X206" s="141"/>
      <c r="Y206" s="141"/>
      <c r="Z206" s="141"/>
      <c r="AA206" s="141"/>
      <c r="AB206" s="142"/>
      <c r="AC206" s="142"/>
      <c r="AD206" s="143"/>
      <c r="AE206" s="144"/>
    </row>
    <row r="207" spans="3:31" ht="15.75" customHeight="1">
      <c r="C207" s="133"/>
      <c r="D207" s="77"/>
      <c r="E207" s="133"/>
      <c r="O207" s="162"/>
      <c r="T207" s="142"/>
      <c r="U207" s="141"/>
      <c r="V207" s="141"/>
      <c r="W207" s="141"/>
      <c r="X207" s="141"/>
      <c r="Y207" s="141"/>
      <c r="Z207" s="141"/>
      <c r="AA207" s="141"/>
      <c r="AB207" s="142"/>
      <c r="AC207" s="142"/>
      <c r="AD207" s="143"/>
      <c r="AE207" s="144"/>
    </row>
    <row r="208" spans="3:31" ht="15.75" customHeight="1">
      <c r="C208" s="133"/>
      <c r="D208" s="77"/>
      <c r="E208" s="133"/>
      <c r="O208" s="162"/>
      <c r="T208" s="142"/>
      <c r="U208" s="141"/>
      <c r="V208" s="141"/>
      <c r="W208" s="141"/>
      <c r="X208" s="141"/>
      <c r="Y208" s="141"/>
      <c r="Z208" s="141"/>
      <c r="AA208" s="141"/>
      <c r="AB208" s="142"/>
      <c r="AC208" s="142"/>
      <c r="AD208" s="143"/>
      <c r="AE208" s="144"/>
    </row>
    <row r="209" spans="3:31" ht="15.75" customHeight="1">
      <c r="C209" s="133"/>
      <c r="D209" s="77"/>
      <c r="E209" s="133"/>
      <c r="O209" s="162"/>
      <c r="T209" s="142"/>
      <c r="U209" s="141"/>
      <c r="V209" s="141"/>
      <c r="W209" s="141"/>
      <c r="X209" s="141"/>
      <c r="Y209" s="141"/>
      <c r="Z209" s="141"/>
      <c r="AA209" s="141"/>
      <c r="AB209" s="142"/>
      <c r="AC209" s="142"/>
      <c r="AD209" s="143"/>
      <c r="AE209" s="144"/>
    </row>
    <row r="210" spans="3:31" ht="15.75" customHeight="1">
      <c r="C210" s="133"/>
      <c r="D210" s="77"/>
      <c r="E210" s="133"/>
      <c r="O210" s="162"/>
      <c r="T210" s="142"/>
      <c r="U210" s="141"/>
      <c r="V210" s="141"/>
      <c r="W210" s="141"/>
      <c r="X210" s="141"/>
      <c r="Y210" s="141"/>
      <c r="Z210" s="141"/>
      <c r="AA210" s="141"/>
      <c r="AB210" s="142"/>
      <c r="AC210" s="142"/>
      <c r="AD210" s="143"/>
      <c r="AE210" s="144"/>
    </row>
    <row r="211" spans="3:31" ht="15.75" customHeight="1">
      <c r="C211" s="133"/>
      <c r="D211" s="77"/>
      <c r="E211" s="133"/>
      <c r="O211" s="162"/>
      <c r="T211" s="142"/>
      <c r="U211" s="141"/>
      <c r="V211" s="141"/>
      <c r="W211" s="141"/>
      <c r="X211" s="141"/>
      <c r="Y211" s="141"/>
      <c r="Z211" s="141"/>
      <c r="AA211" s="141"/>
      <c r="AB211" s="142"/>
      <c r="AC211" s="142"/>
      <c r="AD211" s="143"/>
      <c r="AE211" s="144"/>
    </row>
    <row r="212" spans="3:31" ht="15.75" customHeight="1">
      <c r="C212" s="133"/>
      <c r="D212" s="77"/>
      <c r="E212" s="133"/>
      <c r="O212" s="162"/>
      <c r="T212" s="142"/>
      <c r="U212" s="141"/>
      <c r="V212" s="141"/>
      <c r="W212" s="141"/>
      <c r="X212" s="141"/>
      <c r="Y212" s="141"/>
      <c r="Z212" s="141"/>
      <c r="AA212" s="141"/>
      <c r="AB212" s="142"/>
      <c r="AC212" s="142"/>
      <c r="AD212" s="143"/>
      <c r="AE212" s="144"/>
    </row>
    <row r="213" spans="3:31" ht="15.75" customHeight="1">
      <c r="C213" s="133"/>
      <c r="D213" s="77"/>
      <c r="E213" s="133"/>
      <c r="O213" s="162"/>
      <c r="T213" s="142"/>
      <c r="U213" s="141"/>
      <c r="V213" s="141"/>
      <c r="W213" s="141"/>
      <c r="X213" s="141"/>
      <c r="Y213" s="141"/>
      <c r="Z213" s="141"/>
      <c r="AA213" s="141"/>
      <c r="AB213" s="142"/>
      <c r="AC213" s="142"/>
      <c r="AD213" s="143"/>
      <c r="AE213" s="144"/>
    </row>
    <row r="214" spans="3:31" ht="15.75" customHeight="1">
      <c r="C214" s="133"/>
      <c r="D214" s="77"/>
      <c r="E214" s="133"/>
      <c r="O214" s="162"/>
      <c r="T214" s="142"/>
      <c r="U214" s="141"/>
      <c r="V214" s="141"/>
      <c r="W214" s="141"/>
      <c r="X214" s="141"/>
      <c r="Y214" s="141"/>
      <c r="Z214" s="141"/>
      <c r="AA214" s="141"/>
      <c r="AB214" s="142"/>
      <c r="AC214" s="142"/>
      <c r="AD214" s="143"/>
      <c r="AE214" s="144"/>
    </row>
    <row r="215" spans="3:31" ht="15.75" customHeight="1">
      <c r="C215" s="133"/>
      <c r="D215" s="77"/>
      <c r="E215" s="133"/>
      <c r="O215" s="162"/>
      <c r="T215" s="142"/>
      <c r="U215" s="141"/>
      <c r="V215" s="141"/>
      <c r="W215" s="141"/>
      <c r="X215" s="141"/>
      <c r="Y215" s="141"/>
      <c r="Z215" s="141"/>
      <c r="AA215" s="141"/>
      <c r="AB215" s="142"/>
      <c r="AC215" s="142"/>
      <c r="AD215" s="143"/>
      <c r="AE215" s="144"/>
    </row>
    <row r="216" spans="3:31" ht="15.75" customHeight="1">
      <c r="C216" s="133"/>
      <c r="D216" s="77"/>
      <c r="E216" s="133"/>
      <c r="O216" s="162"/>
      <c r="T216" s="142"/>
      <c r="U216" s="141"/>
      <c r="V216" s="141"/>
      <c r="W216" s="141"/>
      <c r="X216" s="141"/>
      <c r="Y216" s="141"/>
      <c r="Z216" s="141"/>
      <c r="AA216" s="141"/>
      <c r="AB216" s="142"/>
      <c r="AC216" s="142"/>
      <c r="AD216" s="143"/>
      <c r="AE216" s="144"/>
    </row>
    <row r="217" spans="3:31" ht="15.75" customHeight="1">
      <c r="C217" s="133"/>
      <c r="D217" s="77"/>
      <c r="E217" s="133"/>
      <c r="O217" s="162"/>
      <c r="T217" s="142"/>
      <c r="U217" s="141"/>
      <c r="V217" s="141"/>
      <c r="W217" s="141"/>
      <c r="X217" s="141"/>
      <c r="Y217" s="141"/>
      <c r="Z217" s="141"/>
      <c r="AA217" s="141"/>
      <c r="AB217" s="142"/>
      <c r="AC217" s="142"/>
      <c r="AD217" s="143"/>
      <c r="AE217" s="144"/>
    </row>
    <row r="218" spans="3:31" ht="15.75" customHeight="1">
      <c r="C218" s="133"/>
      <c r="D218" s="77"/>
      <c r="E218" s="133"/>
      <c r="O218" s="162"/>
      <c r="T218" s="142"/>
      <c r="U218" s="141"/>
      <c r="V218" s="141"/>
      <c r="W218" s="141"/>
      <c r="X218" s="141"/>
      <c r="Y218" s="141"/>
      <c r="Z218" s="141"/>
      <c r="AA218" s="141"/>
      <c r="AB218" s="142"/>
      <c r="AC218" s="142"/>
      <c r="AD218" s="143"/>
      <c r="AE218" s="144"/>
    </row>
    <row r="219" spans="3:31" ht="15.75" customHeight="1">
      <c r="C219" s="133"/>
      <c r="D219" s="77"/>
      <c r="E219" s="133"/>
      <c r="O219" s="162"/>
      <c r="T219" s="142"/>
      <c r="U219" s="141"/>
      <c r="V219" s="141"/>
      <c r="W219" s="141"/>
      <c r="X219" s="141"/>
      <c r="Y219" s="141"/>
      <c r="Z219" s="141"/>
      <c r="AA219" s="141"/>
      <c r="AB219" s="142"/>
      <c r="AC219" s="142"/>
      <c r="AD219" s="143"/>
      <c r="AE219" s="144"/>
    </row>
    <row r="220" spans="3:31" ht="15.75" customHeight="1">
      <c r="C220" s="133"/>
      <c r="D220" s="77"/>
      <c r="E220" s="133"/>
      <c r="O220" s="162"/>
      <c r="T220" s="142"/>
      <c r="U220" s="141"/>
      <c r="V220" s="141"/>
      <c r="W220" s="141"/>
      <c r="X220" s="141"/>
      <c r="Y220" s="141"/>
      <c r="Z220" s="141"/>
      <c r="AA220" s="141"/>
      <c r="AB220" s="142"/>
      <c r="AC220" s="142"/>
      <c r="AD220" s="143"/>
      <c r="AE220" s="144"/>
    </row>
    <row r="221" spans="3:31" ht="15.75" customHeight="1">
      <c r="C221" s="133"/>
      <c r="D221" s="77"/>
      <c r="E221" s="133"/>
      <c r="O221" s="162"/>
      <c r="T221" s="142"/>
      <c r="U221" s="141"/>
      <c r="V221" s="141"/>
      <c r="W221" s="141"/>
      <c r="X221" s="141"/>
      <c r="Y221" s="141"/>
      <c r="Z221" s="141"/>
      <c r="AA221" s="141"/>
      <c r="AB221" s="142"/>
      <c r="AC221" s="142"/>
      <c r="AD221" s="143"/>
      <c r="AE221" s="144"/>
    </row>
    <row r="222" spans="3:31" ht="15.75" customHeight="1">
      <c r="C222" s="133"/>
      <c r="D222" s="77"/>
      <c r="E222" s="133"/>
      <c r="O222" s="162"/>
      <c r="T222" s="142"/>
      <c r="U222" s="141"/>
      <c r="V222" s="141"/>
      <c r="W222" s="141"/>
      <c r="X222" s="141"/>
      <c r="Y222" s="141"/>
      <c r="Z222" s="141"/>
      <c r="AA222" s="141"/>
      <c r="AB222" s="142"/>
      <c r="AC222" s="142"/>
      <c r="AD222" s="143"/>
      <c r="AE222" s="144"/>
    </row>
    <row r="223" spans="3:31" ht="15.75" customHeight="1">
      <c r="C223" s="133"/>
      <c r="D223" s="77"/>
      <c r="E223" s="133"/>
      <c r="O223" s="162"/>
      <c r="T223" s="142"/>
      <c r="U223" s="141"/>
      <c r="V223" s="141"/>
      <c r="W223" s="141"/>
      <c r="X223" s="141"/>
      <c r="Y223" s="141"/>
      <c r="Z223" s="141"/>
      <c r="AA223" s="141"/>
      <c r="AB223" s="142"/>
      <c r="AC223" s="142"/>
      <c r="AD223" s="143"/>
      <c r="AE223" s="144"/>
    </row>
  </sheetData>
  <mergeCells count="8">
    <mergeCell ref="AZ16:BD16"/>
    <mergeCell ref="BE16:BI16"/>
    <mergeCell ref="BJ16:BN16"/>
    <mergeCell ref="V16:AA16"/>
    <mergeCell ref="AB16:AG16"/>
    <mergeCell ref="AH16:AM16"/>
    <mergeCell ref="AN16:AS16"/>
    <mergeCell ref="AT16:AY16"/>
  </mergeCells>
  <conditionalFormatting sqref="F136:J136 L136:S136">
    <cfRule type="expression" dxfId="99" priority="1">
      <formula>#REF!=7</formula>
    </cfRule>
  </conditionalFormatting>
  <conditionalFormatting sqref="F136:J136 L136:S136">
    <cfRule type="expression" dxfId="98" priority="2">
      <formula>#REF!=6</formula>
    </cfRule>
  </conditionalFormatting>
  <conditionalFormatting sqref="F136:J136 L136:S136">
    <cfRule type="expression" dxfId="97" priority="3">
      <formula>#REF!=5</formula>
    </cfRule>
  </conditionalFormatting>
  <conditionalFormatting sqref="F136:J136 L136:S136">
    <cfRule type="expression" dxfId="96" priority="4">
      <formula>#REF!=4</formula>
    </cfRule>
  </conditionalFormatting>
  <conditionalFormatting sqref="F136:J136 L136:S136">
    <cfRule type="expression" dxfId="95" priority="5">
      <formula>#REF!=3</formula>
    </cfRule>
  </conditionalFormatting>
  <conditionalFormatting sqref="F136:J136 L136:S136">
    <cfRule type="expression" dxfId="94" priority="6">
      <formula>#REF!=2</formula>
    </cfRule>
  </conditionalFormatting>
  <conditionalFormatting sqref="F136:J136 L136:S136">
    <cfRule type="expression" dxfId="93" priority="7">
      <formula>#REF!=1</formula>
    </cfRule>
  </conditionalFormatting>
  <conditionalFormatting sqref="F136:J136 L136:S136">
    <cfRule type="expression" dxfId="92" priority="8">
      <formula>#REF!=7</formula>
    </cfRule>
  </conditionalFormatting>
  <conditionalFormatting sqref="F136:J136 L136:S136">
    <cfRule type="expression" dxfId="91" priority="9">
      <formula>#REF!=6</formula>
    </cfRule>
  </conditionalFormatting>
  <conditionalFormatting sqref="F136:J136 L136:S136">
    <cfRule type="expression" dxfId="90" priority="10">
      <formula>#REF!=5</formula>
    </cfRule>
  </conditionalFormatting>
  <conditionalFormatting sqref="F136:J136 L136:S136">
    <cfRule type="expression" dxfId="89" priority="11">
      <formula>#REF!=4</formula>
    </cfRule>
  </conditionalFormatting>
  <conditionalFormatting sqref="F136:J136 L136:S136">
    <cfRule type="expression" dxfId="88" priority="12">
      <formula>#REF!=3</formula>
    </cfRule>
  </conditionalFormatting>
  <conditionalFormatting sqref="F136:J136 L136:S136">
    <cfRule type="expression" dxfId="87" priority="13">
      <formula>#REF!=2</formula>
    </cfRule>
  </conditionalFormatting>
  <conditionalFormatting sqref="F136:J136 L136:S136">
    <cfRule type="expression" dxfId="86" priority="14">
      <formula>#REF!=1</formula>
    </cfRule>
  </conditionalFormatting>
  <conditionalFormatting sqref="F138:J140 L138:S140">
    <cfRule type="expression" dxfId="85" priority="15">
      <formula>#REF!=7</formula>
    </cfRule>
  </conditionalFormatting>
  <conditionalFormatting sqref="F138:J140 L138:S140">
    <cfRule type="expression" dxfId="84" priority="16">
      <formula>#REF!=6</formula>
    </cfRule>
  </conditionalFormatting>
  <conditionalFormatting sqref="F138:J140 L138:S140">
    <cfRule type="expression" dxfId="83" priority="17">
      <formula>#REF!=5</formula>
    </cfRule>
  </conditionalFormatting>
  <conditionalFormatting sqref="F138:J140 L138:S140">
    <cfRule type="expression" dxfId="82" priority="18">
      <formula>#REF!=4</formula>
    </cfRule>
  </conditionalFormatting>
  <conditionalFormatting sqref="F138:J140 L138:S140">
    <cfRule type="expression" dxfId="81" priority="19">
      <formula>#REF!=3</formula>
    </cfRule>
  </conditionalFormatting>
  <conditionalFormatting sqref="F138:J140 L138:S140">
    <cfRule type="expression" dxfId="80" priority="20">
      <formula>#REF!=2</formula>
    </cfRule>
  </conditionalFormatting>
  <conditionalFormatting sqref="F138:J140 L138:S140">
    <cfRule type="expression" dxfId="79" priority="21">
      <formula>#REF!=1</formula>
    </cfRule>
  </conditionalFormatting>
  <conditionalFormatting sqref="AE136:AE140 AE142:AE223">
    <cfRule type="cellIs" dxfId="78" priority="22" operator="equal">
      <formula>2020</formula>
    </cfRule>
  </conditionalFormatting>
  <conditionalFormatting sqref="AE136:AE140 AE142:AE223">
    <cfRule type="cellIs" dxfId="77" priority="23" operator="equal">
      <formula>2019</formula>
    </cfRule>
  </conditionalFormatting>
  <conditionalFormatting sqref="AE136:AE140 AE142:AE223">
    <cfRule type="cellIs" dxfId="76" priority="24" operator="equal">
      <formula>2018</formula>
    </cfRule>
  </conditionalFormatting>
  <conditionalFormatting sqref="B23:B39">
    <cfRule type="cellIs" dxfId="75" priority="25" operator="between">
      <formula>44348</formula>
      <formula>44377</formula>
    </cfRule>
  </conditionalFormatting>
  <conditionalFormatting sqref="B23:B39">
    <cfRule type="cellIs" dxfId="74" priority="26" operator="between">
      <formula>44317</formula>
      <formula>44347</formula>
    </cfRule>
  </conditionalFormatting>
  <conditionalFormatting sqref="B23:B39">
    <cfRule type="cellIs" dxfId="73" priority="27" operator="between">
      <formula>44287</formula>
      <formula>44316</formula>
    </cfRule>
  </conditionalFormatting>
  <conditionalFormatting sqref="B23:B39">
    <cfRule type="cellIs" dxfId="72" priority="28" operator="between">
      <formula>44256</formula>
      <formula>44286</formula>
    </cfRule>
  </conditionalFormatting>
  <conditionalFormatting sqref="B23:B39">
    <cfRule type="cellIs" dxfId="71" priority="29" operator="between">
      <formula>44228</formula>
      <formula>44255</formula>
    </cfRule>
  </conditionalFormatting>
  <conditionalFormatting sqref="B23:B39">
    <cfRule type="cellIs" dxfId="70" priority="30" operator="between">
      <formula>44197</formula>
      <formula>44227</formula>
    </cfRule>
  </conditionalFormatting>
  <conditionalFormatting sqref="B23:B39">
    <cfRule type="cellIs" dxfId="69" priority="31" operator="between">
      <formula>44166</formula>
      <formula>44196</formula>
    </cfRule>
  </conditionalFormatting>
  <conditionalFormatting sqref="B23:B39">
    <cfRule type="cellIs" dxfId="68" priority="32" operator="between">
      <formula>44136</formula>
      <formula>44165</formula>
    </cfRule>
  </conditionalFormatting>
  <conditionalFormatting sqref="B23:B39">
    <cfRule type="cellIs" dxfId="67" priority="33" operator="between">
      <formula>44105</formula>
      <formula>44135</formula>
    </cfRule>
  </conditionalFormatting>
  <conditionalFormatting sqref="B122:B135">
    <cfRule type="cellIs" dxfId="66" priority="34" operator="between">
      <formula>44348</formula>
      <formula>44377</formula>
    </cfRule>
  </conditionalFormatting>
  <conditionalFormatting sqref="B122:B135">
    <cfRule type="cellIs" dxfId="65" priority="35" operator="between">
      <formula>44317</formula>
      <formula>44347</formula>
    </cfRule>
  </conditionalFormatting>
  <conditionalFormatting sqref="B122:B135">
    <cfRule type="cellIs" dxfId="64" priority="36" operator="between">
      <formula>44287</formula>
      <formula>44316</formula>
    </cfRule>
  </conditionalFormatting>
  <conditionalFormatting sqref="B122:B135">
    <cfRule type="cellIs" dxfId="63" priority="37" operator="between">
      <formula>44256</formula>
      <formula>44286</formula>
    </cfRule>
  </conditionalFormatting>
  <conditionalFormatting sqref="B122:B135">
    <cfRule type="cellIs" dxfId="62" priority="38" operator="between">
      <formula>44228</formula>
      <formula>44255</formula>
    </cfRule>
  </conditionalFormatting>
  <conditionalFormatting sqref="B122:B135">
    <cfRule type="cellIs" dxfId="61" priority="39" operator="between">
      <formula>44197</formula>
      <formula>44227</formula>
    </cfRule>
  </conditionalFormatting>
  <conditionalFormatting sqref="B122:B135">
    <cfRule type="cellIs" dxfId="60" priority="40" operator="between">
      <formula>44166</formula>
      <formula>44196</formula>
    </cfRule>
  </conditionalFormatting>
  <conditionalFormatting sqref="B122:B135">
    <cfRule type="cellIs" dxfId="59" priority="41" operator="between">
      <formula>44136</formula>
      <formula>44165</formula>
    </cfRule>
  </conditionalFormatting>
  <conditionalFormatting sqref="B122:B135">
    <cfRule type="cellIs" dxfId="58" priority="42" operator="between">
      <formula>44105</formula>
      <formula>44135</formula>
    </cfRule>
  </conditionalFormatting>
  <conditionalFormatting sqref="B40:B53">
    <cfRule type="cellIs" dxfId="57" priority="43" operator="between">
      <formula>44348</formula>
      <formula>44377</formula>
    </cfRule>
  </conditionalFormatting>
  <conditionalFormatting sqref="B40:B53">
    <cfRule type="cellIs" dxfId="56" priority="44" operator="between">
      <formula>44317</formula>
      <formula>44347</formula>
    </cfRule>
  </conditionalFormatting>
  <conditionalFormatting sqref="B40:B53">
    <cfRule type="cellIs" dxfId="55" priority="45" operator="between">
      <formula>44287</formula>
      <formula>44316</formula>
    </cfRule>
  </conditionalFormatting>
  <conditionalFormatting sqref="B40:B53">
    <cfRule type="cellIs" dxfId="54" priority="46" operator="between">
      <formula>44256</formula>
      <formula>44286</formula>
    </cfRule>
  </conditionalFormatting>
  <conditionalFormatting sqref="B40:B53">
    <cfRule type="cellIs" dxfId="53" priority="47" operator="between">
      <formula>44228</formula>
      <formula>44255</formula>
    </cfRule>
  </conditionalFormatting>
  <conditionalFormatting sqref="B40:B53">
    <cfRule type="cellIs" dxfId="52" priority="48" operator="between">
      <formula>44197</formula>
      <formula>44227</formula>
    </cfRule>
  </conditionalFormatting>
  <conditionalFormatting sqref="B40:B53">
    <cfRule type="cellIs" dxfId="51" priority="49" operator="between">
      <formula>44166</formula>
      <formula>44196</formula>
    </cfRule>
  </conditionalFormatting>
  <conditionalFormatting sqref="B40:B53">
    <cfRule type="cellIs" dxfId="50" priority="50" operator="between">
      <formula>44136</formula>
      <formula>44165</formula>
    </cfRule>
  </conditionalFormatting>
  <conditionalFormatting sqref="B40:B53">
    <cfRule type="cellIs" dxfId="49" priority="51" operator="between">
      <formula>44105</formula>
      <formula>44135</formula>
    </cfRule>
  </conditionalFormatting>
  <conditionalFormatting sqref="B54:B86">
    <cfRule type="cellIs" dxfId="48" priority="52" operator="between">
      <formula>44348</formula>
      <formula>44377</formula>
    </cfRule>
  </conditionalFormatting>
  <conditionalFormatting sqref="B54:B86">
    <cfRule type="cellIs" dxfId="47" priority="53" operator="between">
      <formula>44317</formula>
      <formula>44347</formula>
    </cfRule>
  </conditionalFormatting>
  <conditionalFormatting sqref="B54:B86">
    <cfRule type="cellIs" dxfId="46" priority="54" operator="between">
      <formula>44287</formula>
      <formula>44316</formula>
    </cfRule>
  </conditionalFormatting>
  <conditionalFormatting sqref="B54:B86">
    <cfRule type="cellIs" dxfId="45" priority="55" operator="between">
      <formula>44256</formula>
      <formula>44286</formula>
    </cfRule>
  </conditionalFormatting>
  <conditionalFormatting sqref="B54:B86">
    <cfRule type="cellIs" dxfId="44" priority="56" operator="between">
      <formula>44228</formula>
      <formula>44255</formula>
    </cfRule>
  </conditionalFormatting>
  <conditionalFormatting sqref="B54:B86">
    <cfRule type="cellIs" dxfId="43" priority="57" operator="between">
      <formula>44197</formula>
      <formula>44227</formula>
    </cfRule>
  </conditionalFormatting>
  <conditionalFormatting sqref="B54:B86">
    <cfRule type="cellIs" dxfId="42" priority="58" operator="between">
      <formula>44166</formula>
      <formula>44196</formula>
    </cfRule>
  </conditionalFormatting>
  <conditionalFormatting sqref="B54:B86">
    <cfRule type="cellIs" dxfId="41" priority="59" operator="between">
      <formula>44136</formula>
      <formula>44165</formula>
    </cfRule>
  </conditionalFormatting>
  <conditionalFormatting sqref="B54:B86">
    <cfRule type="cellIs" dxfId="40" priority="60" operator="between">
      <formula>44105</formula>
      <formula>44135</formula>
    </cfRule>
  </conditionalFormatting>
  <conditionalFormatting sqref="B87:B110">
    <cfRule type="cellIs" dxfId="39" priority="61" operator="between">
      <formula>44348</formula>
      <formula>44377</formula>
    </cfRule>
  </conditionalFormatting>
  <conditionalFormatting sqref="B87:B110">
    <cfRule type="cellIs" dxfId="38" priority="62" operator="between">
      <formula>44317</formula>
      <formula>44347</formula>
    </cfRule>
  </conditionalFormatting>
  <conditionalFormatting sqref="B87:B110">
    <cfRule type="cellIs" dxfId="37" priority="63" operator="between">
      <formula>44287</formula>
      <formula>44316</formula>
    </cfRule>
  </conditionalFormatting>
  <conditionalFormatting sqref="B87:B110">
    <cfRule type="cellIs" dxfId="36" priority="64" operator="between">
      <formula>44256</formula>
      <formula>44286</formula>
    </cfRule>
  </conditionalFormatting>
  <conditionalFormatting sqref="B87:B110">
    <cfRule type="cellIs" dxfId="35" priority="65" operator="between">
      <formula>44228</formula>
      <formula>44255</formula>
    </cfRule>
  </conditionalFormatting>
  <conditionalFormatting sqref="B87:B110">
    <cfRule type="cellIs" dxfId="34" priority="66" operator="between">
      <formula>44197</formula>
      <formula>44227</formula>
    </cfRule>
  </conditionalFormatting>
  <conditionalFormatting sqref="B87:B110">
    <cfRule type="cellIs" dxfId="33" priority="67" operator="between">
      <formula>44166</formula>
      <formula>44196</formula>
    </cfRule>
  </conditionalFormatting>
  <conditionalFormatting sqref="B87:B110">
    <cfRule type="cellIs" dxfId="32" priority="68" operator="between">
      <formula>44136</formula>
      <formula>44165</formula>
    </cfRule>
  </conditionalFormatting>
  <conditionalFormatting sqref="B87:B110">
    <cfRule type="cellIs" dxfId="31" priority="69" operator="between">
      <formula>44105</formula>
      <formula>44135</formula>
    </cfRule>
  </conditionalFormatting>
  <conditionalFormatting sqref="B111:B121">
    <cfRule type="cellIs" dxfId="30" priority="70" operator="between">
      <formula>44348</formula>
      <formula>44377</formula>
    </cfRule>
  </conditionalFormatting>
  <conditionalFormatting sqref="B111:B121">
    <cfRule type="cellIs" dxfId="29" priority="71" operator="between">
      <formula>44317</formula>
      <formula>44347</formula>
    </cfRule>
  </conditionalFormatting>
  <conditionalFormatting sqref="B111:B121">
    <cfRule type="cellIs" dxfId="28" priority="72" operator="between">
      <formula>44287</formula>
      <formula>44316</formula>
    </cfRule>
  </conditionalFormatting>
  <conditionalFormatting sqref="B111:B121">
    <cfRule type="cellIs" dxfId="27" priority="73" operator="between">
      <formula>44256</formula>
      <formula>44286</formula>
    </cfRule>
  </conditionalFormatting>
  <conditionalFormatting sqref="B111:B121">
    <cfRule type="cellIs" dxfId="26" priority="74" operator="between">
      <formula>44228</formula>
      <formula>44255</formula>
    </cfRule>
  </conditionalFormatting>
  <conditionalFormatting sqref="B111:B121">
    <cfRule type="cellIs" dxfId="25" priority="75" operator="between">
      <formula>44197</formula>
      <formula>44227</formula>
    </cfRule>
  </conditionalFormatting>
  <conditionalFormatting sqref="B111:B121">
    <cfRule type="cellIs" dxfId="24" priority="76" operator="between">
      <formula>44166</formula>
      <formula>44196</formula>
    </cfRule>
  </conditionalFormatting>
  <conditionalFormatting sqref="B111:B121">
    <cfRule type="cellIs" dxfId="23" priority="77" operator="between">
      <formula>44136</formula>
      <formula>44165</formula>
    </cfRule>
  </conditionalFormatting>
  <conditionalFormatting sqref="B111:B121">
    <cfRule type="cellIs" dxfId="22" priority="78" operator="between">
      <formula>44105</formula>
      <formula>44135</formula>
    </cfRule>
  </conditionalFormatting>
  <conditionalFormatting sqref="B22">
    <cfRule type="cellIs" dxfId="21" priority="79" operator="between">
      <formula>44348</formula>
      <formula>44377</formula>
    </cfRule>
  </conditionalFormatting>
  <conditionalFormatting sqref="B22">
    <cfRule type="cellIs" dxfId="20" priority="80" operator="between">
      <formula>44317</formula>
      <formula>44347</formula>
    </cfRule>
  </conditionalFormatting>
  <conditionalFormatting sqref="B22">
    <cfRule type="cellIs" dxfId="19" priority="81" operator="between">
      <formula>44287</formula>
      <formula>44316</formula>
    </cfRule>
  </conditionalFormatting>
  <conditionalFormatting sqref="B22">
    <cfRule type="cellIs" dxfId="18" priority="82" operator="between">
      <formula>44256</formula>
      <formula>44286</formula>
    </cfRule>
  </conditionalFormatting>
  <conditionalFormatting sqref="B22">
    <cfRule type="cellIs" dxfId="17" priority="83" operator="between">
      <formula>44228</formula>
      <formula>44255</formula>
    </cfRule>
  </conditionalFormatting>
  <conditionalFormatting sqref="B22">
    <cfRule type="cellIs" dxfId="16" priority="84" operator="between">
      <formula>44197</formula>
      <formula>44227</formula>
    </cfRule>
  </conditionalFormatting>
  <conditionalFormatting sqref="B22">
    <cfRule type="cellIs" dxfId="15" priority="85" operator="between">
      <formula>44166</formula>
      <formula>44196</formula>
    </cfRule>
  </conditionalFormatting>
  <conditionalFormatting sqref="B22">
    <cfRule type="cellIs" dxfId="14" priority="86" operator="between">
      <formula>44136</formula>
      <formula>44165</formula>
    </cfRule>
  </conditionalFormatting>
  <conditionalFormatting sqref="B22">
    <cfRule type="cellIs" dxfId="13" priority="87" operator="between">
      <formula>44105</formula>
      <formula>44135</formula>
    </cfRule>
  </conditionalFormatting>
  <conditionalFormatting sqref="Z22">
    <cfRule type="cellIs" dxfId="12" priority="88" operator="greaterThan">
      <formula>30</formula>
    </cfRule>
  </conditionalFormatting>
  <conditionalFormatting sqref="AF22 AL22 AR22 AX22">
    <cfRule type="cellIs" dxfId="11" priority="89" operator="greaterThan">
      <formula>30</formula>
    </cfRule>
  </conditionalFormatting>
  <conditionalFormatting sqref="BK20">
    <cfRule type="cellIs" dxfId="10" priority="90" operator="greaterThan">
      <formula>30</formula>
    </cfRule>
  </conditionalFormatting>
  <conditionalFormatting sqref="BP20 BU20 BZ20">
    <cfRule type="cellIs" dxfId="9" priority="91" operator="greaterThan">
      <formula>30</formula>
    </cfRule>
  </conditionalFormatting>
  <conditionalFormatting sqref="Z21">
    <cfRule type="cellIs" dxfId="8" priority="92" operator="greaterThan">
      <formula>30</formula>
    </cfRule>
  </conditionalFormatting>
  <conditionalFormatting sqref="AF21 AL21 AR21 AX21">
    <cfRule type="cellIs" dxfId="7" priority="93" operator="greaterThan">
      <formula>30</formula>
    </cfRule>
  </conditionalFormatting>
  <conditionalFormatting sqref="B21">
    <cfRule type="cellIs" dxfId="6" priority="94" operator="between">
      <formula>44713</formula>
      <formula>44742</formula>
    </cfRule>
  </conditionalFormatting>
  <conditionalFormatting sqref="B21">
    <cfRule type="cellIs" dxfId="5" priority="95" operator="between">
      <formula>44743</formula>
      <formula>44773</formula>
    </cfRule>
  </conditionalFormatting>
  <conditionalFormatting sqref="BD20">
    <cfRule type="cellIs" dxfId="4" priority="96" operator="greaterThan">
      <formula>30</formula>
    </cfRule>
  </conditionalFormatting>
  <conditionalFormatting sqref="Z20">
    <cfRule type="cellIs" dxfId="3" priority="97" operator="greaterThan">
      <formula>30</formula>
    </cfRule>
  </conditionalFormatting>
  <conditionalFormatting sqref="AF20 AL20 AR20 AX20">
    <cfRule type="cellIs" dxfId="2" priority="98" operator="greaterThan">
      <formula>30</formula>
    </cfRule>
  </conditionalFormatting>
  <conditionalFormatting sqref="B20">
    <cfRule type="cellIs" dxfId="1" priority="99" operator="between">
      <formula>44835</formula>
      <formula>44865</formula>
    </cfRule>
  </conditionalFormatting>
  <conditionalFormatting sqref="B20">
    <cfRule type="cellIs" dxfId="0" priority="100" operator="between">
      <formula>44866</formula>
      <formula>44895</formula>
    </cfRule>
  </conditionalFormatting>
  <printOptions horizontalCentered="1"/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D220"/>
  <sheetViews>
    <sheetView workbookViewId="0"/>
  </sheetViews>
  <sheetFormatPr defaultColWidth="14.44140625" defaultRowHeight="15" customHeight="1"/>
  <cols>
    <col min="1" max="1" width="14.88671875" customWidth="1"/>
    <col min="2" max="2" width="8.6640625" customWidth="1"/>
    <col min="3" max="3" width="16" customWidth="1"/>
    <col min="4" max="6" width="8.6640625" customWidth="1"/>
  </cols>
  <sheetData>
    <row r="2" spans="1:4" ht="14.4">
      <c r="A2" s="249" t="s">
        <v>172</v>
      </c>
      <c r="B2" s="448" t="s">
        <v>265</v>
      </c>
      <c r="C2" s="76" t="s">
        <v>266</v>
      </c>
      <c r="D2" s="290" t="s">
        <v>267</v>
      </c>
    </row>
    <row r="3" spans="1:4" ht="14.4">
      <c r="A3" s="175"/>
      <c r="B3" s="175"/>
      <c r="C3" s="76" t="s">
        <v>164</v>
      </c>
      <c r="D3" s="175"/>
    </row>
    <row r="4" spans="1:4" ht="14.4">
      <c r="A4" s="77" t="s">
        <v>179</v>
      </c>
      <c r="B4" s="169" t="s">
        <v>175</v>
      </c>
      <c r="C4" s="135">
        <v>0.75</v>
      </c>
      <c r="D4" s="77" t="s">
        <v>71</v>
      </c>
    </row>
    <row r="5" spans="1:4" ht="14.4">
      <c r="A5" s="77" t="s">
        <v>188</v>
      </c>
      <c r="B5" s="169" t="s">
        <v>180</v>
      </c>
      <c r="C5" s="135">
        <v>1</v>
      </c>
      <c r="D5" s="77" t="s">
        <v>72</v>
      </c>
    </row>
    <row r="6" spans="1:4" ht="14.4">
      <c r="A6" s="77" t="s">
        <v>184</v>
      </c>
      <c r="B6" s="135" t="s">
        <v>181</v>
      </c>
      <c r="C6" s="170">
        <v>1.25</v>
      </c>
      <c r="D6" s="77" t="s">
        <v>73</v>
      </c>
    </row>
    <row r="7" spans="1:4" ht="14.4">
      <c r="A7" s="77" t="s">
        <v>193</v>
      </c>
      <c r="B7" s="135" t="s">
        <v>189</v>
      </c>
      <c r="C7" s="135">
        <v>1.5</v>
      </c>
      <c r="D7" s="77" t="s">
        <v>74</v>
      </c>
    </row>
    <row r="8" spans="1:4" ht="14.4">
      <c r="A8" s="77" t="s">
        <v>196</v>
      </c>
      <c r="B8" s="135" t="s">
        <v>194</v>
      </c>
      <c r="D8" s="77" t="s">
        <v>75</v>
      </c>
    </row>
    <row r="9" spans="1:4" ht="14.4">
      <c r="A9" s="77" t="s">
        <v>268</v>
      </c>
      <c r="B9" s="135" t="s">
        <v>197</v>
      </c>
      <c r="D9" s="77" t="s">
        <v>76</v>
      </c>
    </row>
    <row r="10" spans="1:4" ht="14.4">
      <c r="A10" s="77" t="s">
        <v>269</v>
      </c>
      <c r="B10" s="135" t="s">
        <v>200</v>
      </c>
      <c r="D10" s="77" t="s">
        <v>77</v>
      </c>
    </row>
    <row r="11" spans="1:4" ht="14.4">
      <c r="A11" s="77" t="s">
        <v>270</v>
      </c>
      <c r="B11" s="135" t="s">
        <v>271</v>
      </c>
      <c r="D11" s="77" t="s">
        <v>78</v>
      </c>
    </row>
    <row r="12" spans="1:4" ht="14.4">
      <c r="A12" s="77" t="s">
        <v>272</v>
      </c>
      <c r="B12" s="98" t="s">
        <v>203</v>
      </c>
      <c r="D12" s="77" t="s">
        <v>273</v>
      </c>
    </row>
    <row r="13" spans="1:4" ht="14.4">
      <c r="A13" s="77" t="s">
        <v>274</v>
      </c>
      <c r="B13" s="135" t="s">
        <v>204</v>
      </c>
    </row>
    <row r="14" spans="1:4" ht="14.4">
      <c r="A14" s="77" t="s">
        <v>275</v>
      </c>
    </row>
    <row r="15" spans="1:4" ht="14.4">
      <c r="A15" s="77" t="s">
        <v>276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</sheetData>
  <mergeCells count="3">
    <mergeCell ref="A2:A3"/>
    <mergeCell ref="B2:B3"/>
    <mergeCell ref="D2:D3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Survey</vt:lpstr>
      <vt:lpstr>2020 Chain</vt:lpstr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National TAB</dc:creator>
  <cp:lastModifiedBy>National TAB</cp:lastModifiedBy>
  <dcterms:created xsi:type="dcterms:W3CDTF">2023-02-27T16:23:18Z</dcterms:created>
  <dcterms:modified xsi:type="dcterms:W3CDTF">2023-02-27T19:09:21Z</dcterms:modified>
</cp:coreProperties>
</file>