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ley\Documents\"/>
    </mc:Choice>
  </mc:AlternateContent>
  <xr:revisionPtr revIDLastSave="0" documentId="8_{7EAF3F18-B311-4031-A292-68537C64FA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<sst xmlns="http://schemas.openxmlformats.org/spreadsheetml/2006/main" count="81" uniqueCount="55">
  <si>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</si>
  <si>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</si>
  <si>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</si>
  <si>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</si>
  <si>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</si>
  <si>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</si>
  <si>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</si>
  <si>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</si>
  <si>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</si>
  <si>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</si>
  <si>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</si>
  <si>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</si>
  <si>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</si>
  <si>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</si>
  <si>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</si>
  <si>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</si>
  <si>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</si>
  <si>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</si>
  <si>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</si>
  <si>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</si>
  <si>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</si>
  <si>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</si>
  <si>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</si>
  <si>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</si>
  <si>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</si>
  <si>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</si>
  <si>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</si>
  <si>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</si>
  <si>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</si>
  <si>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</si>
  <si>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</si>
  <si>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</si>
  <si>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</si>
  <si>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</si>
  <si>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</si>
  <si>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</si>
  <si>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</si>
  <si>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</si>
  <si>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</si>
  <si>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</si>
  <si>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</si>
  <si>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</si>
  <si>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</si>
  <si>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</si>
  <si>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</si>
  <si>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</si>
  <si>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</si>
  <si>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</si>
  <si>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GRILL HD</t>
  </si>
  <si>
    <t>FRY HD</t>
  </si>
  <si>
    <t>OVEN HD</t>
  </si>
  <si>
    <t>WOMENS RR</t>
  </si>
  <si>
    <t>MENS RR</t>
  </si>
  <si>
    <t>NA</t>
  </si>
  <si>
    <t>RESTROOM EXHAUST FANS DO NOT HAVE ACCESSIBLE SPEED CONTROLS AND ARE OPERATING ABOVE DESIGN, CONTRIBUTING TO SLIGHTLY NEGATIVE PRESSURE IN THE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</si>
</sst>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58" zoomScaleNormal="55" zoomScaleSheetLayoutView="55" workbookViewId="0">
      <selection activeCell="Q23" sqref="Q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33</v>
      </c>
      <c r="J4" s="140"/>
      <c r="K4" s="145" t="s">
        <v>3</v>
      </c>
      <c r="L4" s="146"/>
      <c r="M4" s="143" t="s">
        <v>4</v>
      </c>
      <c r="N4" s="144"/>
      <c r="O4" s="143" t="s">
        <v>44</v>
      </c>
      <c r="P4" s="144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45</v>
      </c>
      <c r="C6" s="23">
        <v>2000</v>
      </c>
      <c r="D6" s="24">
        <v>1997</v>
      </c>
      <c r="E6" s="23">
        <f t="shared" ref="E6:F7" si="0">C6-G6</f>
        <v>1680</v>
      </c>
      <c r="F6" s="24">
        <f t="shared" si="0"/>
        <v>1648</v>
      </c>
      <c r="G6" s="25">
        <v>320</v>
      </c>
      <c r="H6" s="26">
        <v>349</v>
      </c>
      <c r="I6" s="27">
        <f>G6/C6</f>
        <v>0.16</v>
      </c>
      <c r="J6" s="28">
        <f>H6/D6</f>
        <v>0.17476214321482222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46</v>
      </c>
      <c r="C7" s="35">
        <v>1600</v>
      </c>
      <c r="D7" s="36">
        <v>1608</v>
      </c>
      <c r="E7" s="35">
        <f t="shared" si="0"/>
        <v>1215</v>
      </c>
      <c r="F7" s="36">
        <f t="shared" si="0"/>
        <v>1227</v>
      </c>
      <c r="G7" s="37">
        <v>385</v>
      </c>
      <c r="H7" s="38">
        <v>381</v>
      </c>
      <c r="I7" s="39">
        <f t="shared" ref="I7:J7" si="1">G7/C7</f>
        <v>0.24062500000000001</v>
      </c>
      <c r="J7" s="40">
        <f t="shared" si="1"/>
        <v>0.23694029850746268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47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1630</v>
      </c>
      <c r="L8" s="38">
        <v>1551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11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>
        <v>1105</v>
      </c>
      <c r="O9" s="45"/>
      <c r="P9" s="46"/>
      <c r="Q9" s="64"/>
      <c r="R9" s="69"/>
    </row>
    <row r="10" spans="1:21" ht="20.100000000000001" customHeight="1" x14ac:dyDescent="0.25">
      <c r="A10" s="76" t="s">
        <v>12</v>
      </c>
      <c r="B10" s="74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>
        <v>561</v>
      </c>
      <c r="O10" s="45"/>
      <c r="P10" s="46"/>
      <c r="Q10" s="64"/>
      <c r="R10" s="69"/>
    </row>
    <row r="11" spans="1:21" ht="20.100000000000001" customHeight="1" x14ac:dyDescent="0.25">
      <c r="A11" s="76" t="s">
        <v>30</v>
      </c>
      <c r="B11" s="74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>
        <v>878</v>
      </c>
      <c r="O11" s="45"/>
      <c r="P11" s="46"/>
      <c r="Q11" s="64"/>
      <c r="R11" s="69"/>
    </row>
    <row r="12" spans="1:21" ht="20.100000000000001" customHeight="1" x14ac:dyDescent="0.25">
      <c r="A12" s="76" t="s">
        <v>31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116</v>
      </c>
      <c r="Q12" s="64"/>
      <c r="R12" s="69"/>
    </row>
    <row r="13" spans="1:21" ht="20.100000000000001" customHeight="1" thickBot="1" x14ac:dyDescent="0.3">
      <c r="A13" s="76" t="s">
        <v>32</v>
      </c>
      <c r="B13" s="74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75</v>
      </c>
      <c r="P13" s="54">
        <v>99</v>
      </c>
      <c r="Q13" s="64"/>
      <c r="R13" s="69"/>
    </row>
    <row r="14" spans="1:21" ht="20.100000000000001" customHeight="1" thickBot="1" x14ac:dyDescent="0.3">
      <c r="A14" s="105" t="s">
        <v>34</v>
      </c>
      <c r="B14" s="106"/>
      <c r="C14" s="77">
        <f t="shared" ref="C14:H14" si="2">SUM(C6:C13)</f>
        <v>3600</v>
      </c>
      <c r="D14" s="78">
        <f t="shared" si="2"/>
        <v>3605</v>
      </c>
      <c r="E14" s="77">
        <f t="shared" si="2"/>
        <v>2895</v>
      </c>
      <c r="F14" s="78">
        <f t="shared" si="2"/>
        <v>2875</v>
      </c>
      <c r="G14" s="79">
        <f t="shared" si="2"/>
        <v>705</v>
      </c>
      <c r="H14" s="80">
        <f t="shared" si="2"/>
        <v>730</v>
      </c>
      <c r="I14" s="81"/>
      <c r="J14" s="82"/>
      <c r="K14" s="79">
        <f t="shared" ref="K14:P14" si="3">SUM(K6:K13)</f>
        <v>1630</v>
      </c>
      <c r="L14" s="80">
        <f t="shared" si="3"/>
        <v>1551</v>
      </c>
      <c r="M14" s="104">
        <f t="shared" si="3"/>
        <v>2570</v>
      </c>
      <c r="N14" s="83">
        <f t="shared" si="3"/>
        <v>2544</v>
      </c>
      <c r="O14" s="84">
        <f t="shared" si="3"/>
        <v>150</v>
      </c>
      <c r="P14" s="85">
        <f t="shared" si="3"/>
        <v>215</v>
      </c>
      <c r="Q14" s="55"/>
      <c r="R14" s="69"/>
    </row>
    <row r="15" spans="1:21" ht="20.100000000000001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3">
      <c r="A16" s="99" t="s">
        <v>35</v>
      </c>
      <c r="B16" s="86"/>
      <c r="C16" s="86"/>
      <c r="D16" s="86"/>
      <c r="F16" s="198" t="s">
        <v>14</v>
      </c>
      <c r="G16" s="199"/>
      <c r="H16" s="172" t="s">
        <v>38</v>
      </c>
      <c r="I16" s="173"/>
      <c r="J16" s="174"/>
      <c r="L16" s="98" t="s">
        <v>40</v>
      </c>
      <c r="M16" s="87"/>
      <c r="N16" s="87"/>
      <c r="O16" s="87"/>
      <c r="P16" s="87"/>
      <c r="R16" s="1" t="b">
        <f>T16=U16</f>
        <v>1</v>
      </c>
      <c r="T16" s="1" t="b">
        <f>C20&lt;0</f>
        <v>1</v>
      </c>
      <c r="U16" s="1" t="b">
        <f>D20&lt;0</f>
        <v>1</v>
      </c>
    </row>
    <row r="17" spans="1:21" ht="18.75" customHeight="1" thickBot="1" x14ac:dyDescent="0.3">
      <c r="A17" s="190" t="s">
        <v>34</v>
      </c>
      <c r="B17" s="191"/>
      <c r="C17" s="89" t="s">
        <v>7</v>
      </c>
      <c r="D17" s="90" t="s">
        <v>8</v>
      </c>
      <c r="F17" s="200"/>
      <c r="G17" s="201"/>
      <c r="H17" s="175"/>
      <c r="I17" s="176"/>
      <c r="J17" s="177"/>
      <c r="L17" s="169" t="s">
        <v>43</v>
      </c>
      <c r="M17" s="169"/>
      <c r="N17" s="169"/>
      <c r="O17" s="169"/>
      <c r="P17" s="101">
        <f>IF(R16=TRUE, 1, 0)</f>
        <v>1</v>
      </c>
    </row>
    <row r="18" spans="1:21" ht="18.75" customHeight="1" x14ac:dyDescent="0.25">
      <c r="A18" s="192" t="s">
        <v>37</v>
      </c>
      <c r="B18" s="193"/>
      <c r="C18" s="91">
        <f>G14+K14</f>
        <v>2335</v>
      </c>
      <c r="D18" s="92">
        <f>H14+L14</f>
        <v>2281</v>
      </c>
      <c r="F18" s="121" t="s">
        <v>15</v>
      </c>
      <c r="G18" s="122"/>
      <c r="H18" s="181">
        <v>1E-3</v>
      </c>
      <c r="I18" s="182"/>
      <c r="J18" s="183"/>
      <c r="L18" s="170"/>
      <c r="M18" s="170"/>
      <c r="N18" s="170"/>
      <c r="O18" s="170"/>
      <c r="P18" s="103"/>
      <c r="R18" s="1" t="b">
        <f>T18=U18</f>
        <v>1</v>
      </c>
      <c r="T18" s="1" t="b">
        <f>H21&lt;0</f>
        <v>1</v>
      </c>
      <c r="U18" s="1" t="b">
        <f>D20&lt;0</f>
        <v>1</v>
      </c>
    </row>
    <row r="19" spans="1:21" ht="18.75" customHeight="1" thickBot="1" x14ac:dyDescent="0.3">
      <c r="A19" s="194" t="s">
        <v>36</v>
      </c>
      <c r="B19" s="195"/>
      <c r="C19" s="95">
        <f>M14+O14</f>
        <v>2720</v>
      </c>
      <c r="D19" s="96">
        <f>N14+P14</f>
        <v>2759</v>
      </c>
      <c r="F19" s="123" t="s">
        <v>16</v>
      </c>
      <c r="G19" s="124"/>
      <c r="H19" s="184" t="s">
        <v>53</v>
      </c>
      <c r="I19" s="185"/>
      <c r="J19" s="186"/>
      <c r="L19" s="171" t="s">
        <v>41</v>
      </c>
      <c r="M19" s="171"/>
      <c r="N19" s="171"/>
      <c r="O19" s="171"/>
      <c r="P19" s="102">
        <f>IF(R18=TRUE, 1, 0)</f>
        <v>1</v>
      </c>
    </row>
    <row r="20" spans="1:21" ht="18.75" customHeight="1" thickBot="1" x14ac:dyDescent="0.35">
      <c r="A20" s="196" t="s">
        <v>20</v>
      </c>
      <c r="B20" s="197"/>
      <c r="C20" s="93">
        <f>C18-C19</f>
        <v>-385</v>
      </c>
      <c r="D20" s="94">
        <f>D18-D19</f>
        <v>-478</v>
      </c>
      <c r="F20" s="202" t="s">
        <v>17</v>
      </c>
      <c r="G20" s="203"/>
      <c r="H20" s="187">
        <v>-2.7E-2</v>
      </c>
      <c r="I20" s="188"/>
      <c r="J20" s="189"/>
      <c r="L20" s="170"/>
      <c r="M20" s="170"/>
      <c r="N20" s="170"/>
      <c r="O20" s="170"/>
      <c r="P20" s="103"/>
      <c r="R20" s="1" t="b">
        <f>AND(H21&gt;=-0.02, H21&lt;=0.02)</f>
        <v>1</v>
      </c>
    </row>
    <row r="21" spans="1:21" ht="16.5" customHeight="1" thickBot="1" x14ac:dyDescent="0.3">
      <c r="F21" s="137" t="s">
        <v>18</v>
      </c>
      <c r="G21" s="138"/>
      <c r="H21" s="178">
        <f>AVERAGE(H18:J20)</f>
        <v>-1.2999999999999999E-2</v>
      </c>
      <c r="I21" s="179"/>
      <c r="J21" s="180"/>
      <c r="L21" s="167" t="s">
        <v>42</v>
      </c>
      <c r="M21" s="167"/>
      <c r="N21" s="167"/>
      <c r="O21" s="167"/>
      <c r="P21" s="97">
        <f>IF(R20=TRUE, 1, 0)</f>
        <v>1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67"/>
      <c r="M22" s="167"/>
      <c r="N22" s="167"/>
      <c r="O22" s="167"/>
      <c r="P22" s="100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3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5" t="s">
        <v>54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70"/>
    </row>
    <row r="26" spans="1:21" ht="20.100000000000001" customHeigh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70"/>
    </row>
    <row r="27" spans="1:21" ht="20.100000000000001" customHeight="1" thickBot="1" x14ac:dyDescent="0.3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4" t="s">
        <v>21</v>
      </c>
      <c r="B30" s="135"/>
      <c r="C30" s="135"/>
      <c r="D30" s="135"/>
      <c r="E30" s="135"/>
      <c r="F30" s="136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2" customHeight="1" thickBot="1" x14ac:dyDescent="0.3">
      <c r="A31" s="5" t="s">
        <v>6</v>
      </c>
      <c r="B31" s="160" t="s">
        <v>26</v>
      </c>
      <c r="C31" s="161"/>
      <c r="D31" s="115" t="s">
        <v>25</v>
      </c>
      <c r="E31" s="117"/>
      <c r="F31" s="117"/>
      <c r="G31" s="116"/>
      <c r="H31" s="115" t="s">
        <v>22</v>
      </c>
      <c r="I31" s="116"/>
      <c r="J31" s="117" t="s">
        <v>23</v>
      </c>
      <c r="K31" s="117"/>
      <c r="L31" s="118" t="s">
        <v>3</v>
      </c>
      <c r="M31" s="118"/>
      <c r="N31" s="111" t="s">
        <v>4</v>
      </c>
      <c r="O31" s="112"/>
      <c r="P31" s="61" t="s">
        <v>24</v>
      </c>
    </row>
    <row r="32" spans="1:21" ht="18.75" customHeight="1" thickBot="1" x14ac:dyDescent="0.3">
      <c r="A32" s="62" t="s">
        <v>27</v>
      </c>
      <c r="B32" s="158"/>
      <c r="C32" s="159"/>
      <c r="D32" s="150"/>
      <c r="E32" s="164"/>
      <c r="F32" s="164"/>
      <c r="G32" s="151"/>
      <c r="H32" s="150"/>
      <c r="I32" s="151"/>
      <c r="J32" s="152"/>
      <c r="K32" s="153"/>
      <c r="L32" s="109"/>
      <c r="M32" s="110"/>
      <c r="N32" s="113"/>
      <c r="O32" s="114"/>
      <c r="P32" s="60">
        <f t="shared" ref="P32:P40" si="4">L32-N32</f>
        <v>0</v>
      </c>
    </row>
    <row r="33" spans="1:16" ht="18.75" customHeight="1" thickBot="1" x14ac:dyDescent="0.3">
      <c r="A33" s="63" t="s">
        <v>27</v>
      </c>
      <c r="B33" s="157"/>
      <c r="C33" s="157"/>
      <c r="D33" s="119"/>
      <c r="E33" s="156"/>
      <c r="F33" s="156"/>
      <c r="G33" s="120"/>
      <c r="H33" s="119"/>
      <c r="I33" s="120"/>
      <c r="J33" s="107"/>
      <c r="K33" s="108"/>
      <c r="L33" s="109"/>
      <c r="M33" s="110"/>
      <c r="N33" s="113"/>
      <c r="O33" s="114"/>
      <c r="P33" s="60">
        <f t="shared" si="4"/>
        <v>0</v>
      </c>
    </row>
    <row r="34" spans="1:16" ht="19.2" customHeight="1" thickBot="1" x14ac:dyDescent="0.3">
      <c r="A34" s="63" t="s">
        <v>27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49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27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27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27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9.5" customHeight="1" thickBot="1" x14ac:dyDescent="0.3">
      <c r="A38" s="62" t="s">
        <v>27</v>
      </c>
      <c r="B38" s="204"/>
      <c r="C38" s="205"/>
      <c r="D38" s="162"/>
      <c r="E38" s="206"/>
      <c r="F38" s="206"/>
      <c r="G38" s="163"/>
      <c r="H38" s="162"/>
      <c r="I38" s="163"/>
      <c r="J38" s="162"/>
      <c r="K38" s="163"/>
      <c r="L38" s="154"/>
      <c r="M38" s="155"/>
      <c r="N38" s="165"/>
      <c r="O38" s="166"/>
      <c r="P38" s="60">
        <f t="shared" si="4"/>
        <v>0</v>
      </c>
    </row>
    <row r="39" spans="1:16" ht="19.5" customHeight="1" thickBot="1" x14ac:dyDescent="0.3">
      <c r="A39" s="63" t="s">
        <v>27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4"/>
        <v>0</v>
      </c>
    </row>
    <row r="40" spans="1:16" ht="18.75" customHeight="1" x14ac:dyDescent="0.25">
      <c r="A40" s="63" t="s">
        <v>27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A2BFF-87BE-429A-8164-F76F1D76D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Riley Frady</cp:lastModifiedBy>
  <cp:revision/>
  <cp:lastPrinted>2017-11-15T17:23:59Z</cp:lastPrinted>
  <dcterms:created xsi:type="dcterms:W3CDTF">2015-11-16T19:09:52Z</dcterms:created>
  <dcterms:modified xsi:type="dcterms:W3CDTF">2024-10-02T22:36:33Z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