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6BF443ED-3788-4DA2-9AF0-850544E3DA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E15" i="1" l="1"/>
  <c r="F15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<sst xmlns="http://schemas.openxmlformats.org/spreadsheetml/2006/main" count="72" uniqueCount="46">
  <si>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</si>
  <si>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</si>
  <si>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</si>
  <si>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</si>
  <si>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</si>
  <si>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</si>
  <si>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</si>
  <si>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</si>
  <si>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</si>
  <si>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</si>
  <si>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</si>
  <si>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</si>
  <si>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</si>
  <si>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</si>
  <si>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</si>
  <si>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</si>
  <si>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</t>
  </si>
  <si>
    <t xml:space="preserve"> </t>
  </si>
  <si>
    <t>KEF-1</t>
  </si>
  <si>
    <t>KEF-2</t>
  </si>
  <si>
    <t>KEF-3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</si>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</sst>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11" zoomScaleNormal="55" zoomScaleSheetLayoutView="100" workbookViewId="0">
      <selection activeCell="D23" sqref="D23"/>
    </sheetView>
  </sheetViews>
  <sheetFormatPr defaultColWidth="9.1796875" defaultRowHeight="12.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/>
    <row r="2" spans="1:18" ht="21.75" customHeigh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8" ht="9.75" customHeight="1" thickBot="1">
      <c r="A3" s="85"/>
    </row>
    <row r="4" spans="1:18" ht="20.149999999999999" customHeight="1" thickBot="1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2"/>
    </row>
    <row r="5" spans="1:18" ht="20.149999999999999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49999999999999" customHeight="1">
      <c r="A6" s="72" t="s">
        <v>13</v>
      </c>
      <c r="B6" s="70"/>
      <c r="C6" s="23">
        <v>1600</v>
      </c>
      <c r="D6" s="24">
        <v>1532</v>
      </c>
      <c r="E6" s="23">
        <v>1250</v>
      </c>
      <c r="F6" s="24">
        <v>1197</v>
      </c>
      <c r="G6" s="25">
        <v>350</v>
      </c>
      <c r="H6" s="26">
        <v>335</v>
      </c>
      <c r="I6" s="27">
        <f>G6/C6</f>
        <v>0.21875</v>
      </c>
      <c r="J6" s="28">
        <f>H6/D6</f>
        <v>0.21866840731070497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>
      <c r="A7" s="73" t="s">
        <v>14</v>
      </c>
      <c r="B7" s="71"/>
      <c r="C7" s="35">
        <v>2400</v>
      </c>
      <c r="D7" s="36">
        <v>2511</v>
      </c>
      <c r="E7" s="35">
        <v>1900</v>
      </c>
      <c r="F7" s="36">
        <v>2043</v>
      </c>
      <c r="G7" s="37">
        <v>500</v>
      </c>
      <c r="H7" s="38">
        <v>468</v>
      </c>
      <c r="I7" s="39">
        <f t="shared" ref="I7:J7" si="0">G7/C7</f>
        <v>0.20833333333333334</v>
      </c>
      <c r="J7" s="40">
        <f t="shared" si="0"/>
        <v>0.1863799283154122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>
      <c r="A8" s="73" t="s">
        <v>15</v>
      </c>
      <c r="B8" s="71"/>
      <c r="C8" s="35">
        <v>2400</v>
      </c>
      <c r="D8" s="36">
        <v>2343</v>
      </c>
      <c r="E8" s="35">
        <v>1900</v>
      </c>
      <c r="F8" s="36">
        <v>1837</v>
      </c>
      <c r="G8" s="37">
        <v>500</v>
      </c>
      <c r="H8" s="38">
        <v>506</v>
      </c>
      <c r="I8" s="39">
        <f t="shared" ref="I8" si="1">G8/C8</f>
        <v>0.20833333333333334</v>
      </c>
      <c r="J8" s="40">
        <f t="shared" ref="J8" si="2">H8/D8</f>
        <v>0.215962441314554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>
      <c r="A9" s="73" t="s">
        <v>16</v>
      </c>
      <c r="B9" s="71"/>
      <c r="C9" s="47"/>
      <c r="D9" s="48"/>
      <c r="E9" s="47" t="s">
        <v>17</v>
      </c>
      <c r="F9" s="48"/>
      <c r="G9" s="41"/>
      <c r="H9" s="42"/>
      <c r="I9" s="49"/>
      <c r="J9" s="42"/>
      <c r="K9" s="37">
        <v>1200</v>
      </c>
      <c r="L9" s="38">
        <v>1018</v>
      </c>
      <c r="M9" s="43"/>
      <c r="N9" s="44"/>
      <c r="O9" s="45"/>
      <c r="P9" s="46"/>
      <c r="Q9" s="52"/>
      <c r="R9" s="66"/>
    </row>
    <row r="10" spans="1:18" ht="20.149999999999999" customHeight="1">
      <c r="A10" s="73" t="s">
        <v>18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700</v>
      </c>
      <c r="O10" s="45"/>
      <c r="P10" s="46"/>
      <c r="Q10" s="61"/>
      <c r="R10" s="66"/>
    </row>
    <row r="11" spans="1:18" ht="20.149999999999999" customHeight="1">
      <c r="A11" s="73" t="s">
        <v>19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803</v>
      </c>
      <c r="N11" s="51">
        <v>803</v>
      </c>
      <c r="O11" s="45"/>
      <c r="P11" s="46"/>
      <c r="Q11" s="61"/>
      <c r="R11" s="66"/>
    </row>
    <row r="12" spans="1:18" ht="20.149999999999999" customHeight="1">
      <c r="A12" s="73" t="s">
        <v>20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718</v>
      </c>
      <c r="N12" s="51">
        <v>718</v>
      </c>
      <c r="O12" s="45"/>
      <c r="P12" s="46"/>
      <c r="Q12" s="61"/>
      <c r="R12" s="66"/>
    </row>
    <row r="13" spans="1:18" ht="20.149999999999999" customHeight="1">
      <c r="A13" s="73" t="s">
        <v>21</v>
      </c>
      <c r="B13" s="71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102">
        <v>39</v>
      </c>
      <c r="P13" s="103">
        <v>39</v>
      </c>
      <c r="Q13" s="61"/>
      <c r="R13" s="66"/>
    </row>
    <row r="14" spans="1:18" ht="20.149999999999999" customHeight="1">
      <c r="A14" s="73" t="s">
        <v>22</v>
      </c>
      <c r="B14" s="71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102">
        <v>57</v>
      </c>
      <c r="P14" s="103">
        <v>57</v>
      </c>
      <c r="Q14" s="61"/>
      <c r="R14" s="66"/>
    </row>
    <row r="15" spans="1:18" ht="20.149999999999999" customHeight="1" thickBot="1">
      <c r="A15" s="179" t="s">
        <v>23</v>
      </c>
      <c r="B15" s="180"/>
      <c r="C15" s="74">
        <f t="shared" ref="C15:H15" si="3">SUM(C6:C14)</f>
        <v>6400</v>
      </c>
      <c r="D15" s="75">
        <f t="shared" si="3"/>
        <v>6386</v>
      </c>
      <c r="E15" s="74">
        <f t="shared" si="3"/>
        <v>5050</v>
      </c>
      <c r="F15" s="75">
        <f t="shared" si="3"/>
        <v>5077</v>
      </c>
      <c r="G15" s="76">
        <f t="shared" si="3"/>
        <v>1350</v>
      </c>
      <c r="H15" s="77">
        <f t="shared" si="3"/>
        <v>1309</v>
      </c>
      <c r="I15" s="78"/>
      <c r="J15" s="79"/>
      <c r="K15" s="76">
        <f t="shared" ref="K15:P15" si="4">SUM(K6:K14)</f>
        <v>1200</v>
      </c>
      <c r="L15" s="77">
        <f t="shared" si="4"/>
        <v>1018</v>
      </c>
      <c r="M15" s="101">
        <f t="shared" si="4"/>
        <v>2221</v>
      </c>
      <c r="N15" s="80">
        <f t="shared" si="4"/>
        <v>2221</v>
      </c>
      <c r="O15" s="81">
        <f t="shared" si="4"/>
        <v>96</v>
      </c>
      <c r="P15" s="82">
        <f t="shared" si="4"/>
        <v>96</v>
      </c>
      <c r="Q15" s="52"/>
      <c r="R15" s="66"/>
    </row>
    <row r="16" spans="1:18" ht="20.149999999999999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>
      <c r="A17" s="96" t="s">
        <v>24</v>
      </c>
      <c r="B17" s="83"/>
      <c r="C17" s="83"/>
      <c r="D17" s="83"/>
      <c r="F17" s="147" t="s">
        <v>25</v>
      </c>
      <c r="G17" s="148"/>
      <c r="H17" s="121" t="s">
        <v>26</v>
      </c>
      <c r="I17" s="122"/>
      <c r="J17" s="123"/>
      <c r="L17" s="95" t="s">
        <v>27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39" t="s">
        <v>23</v>
      </c>
      <c r="B18" s="140"/>
      <c r="C18" s="86" t="s">
        <v>11</v>
      </c>
      <c r="D18" s="87" t="s">
        <v>12</v>
      </c>
      <c r="F18" s="149"/>
      <c r="G18" s="150"/>
      <c r="H18" s="124"/>
      <c r="I18" s="125"/>
      <c r="J18" s="126"/>
      <c r="L18" s="118" t="s">
        <v>28</v>
      </c>
      <c r="M18" s="118"/>
      <c r="N18" s="118"/>
      <c r="O18" s="118"/>
      <c r="P18" s="98">
        <f>IF(R17=TRUE, 1, 0)</f>
        <v>1</v>
      </c>
    </row>
    <row r="19" spans="1:21" ht="18.75" customHeight="1">
      <c r="A19" s="141" t="s">
        <v>29</v>
      </c>
      <c r="B19" s="142"/>
      <c r="C19" s="88">
        <f>G15+K15</f>
        <v>2550</v>
      </c>
      <c r="D19" s="89">
        <f>H15+L15</f>
        <v>2327</v>
      </c>
      <c r="F19" s="188" t="s">
        <v>30</v>
      </c>
      <c r="G19" s="189"/>
      <c r="H19" s="130">
        <v>-2.5499999999999998E-2</v>
      </c>
      <c r="I19" s="131"/>
      <c r="J19" s="132"/>
      <c r="L19" s="119"/>
      <c r="M19" s="119"/>
      <c r="N19" s="119"/>
      <c r="O19" s="119"/>
      <c r="P19" s="100"/>
      <c r="R19" s="1" t="b">
        <f>T19=U19</f>
        <v>0</v>
      </c>
      <c r="T19" s="1" t="b">
        <f>H22&lt;0</f>
        <v>1</v>
      </c>
      <c r="U19" s="1" t="b">
        <f>D21&lt;0</f>
        <v>0</v>
      </c>
    </row>
    <row r="20" spans="1:21" ht="18.75" customHeight="1" thickBot="1">
      <c r="A20" s="143" t="s">
        <v>31</v>
      </c>
      <c r="B20" s="144"/>
      <c r="C20" s="92">
        <f>M15+O15</f>
        <v>2317</v>
      </c>
      <c r="D20" s="93">
        <f>N15+P15</f>
        <v>2317</v>
      </c>
      <c r="F20" s="190" t="s">
        <v>32</v>
      </c>
      <c r="G20" s="191"/>
      <c r="H20" s="133"/>
      <c r="I20" s="134"/>
      <c r="J20" s="135"/>
      <c r="L20" s="120" t="s">
        <v>33</v>
      </c>
      <c r="M20" s="120"/>
      <c r="N20" s="120"/>
      <c r="O20" s="120"/>
      <c r="P20" s="99">
        <f>IF(R19=TRUE, 1, 0)</f>
        <v>0</v>
      </c>
    </row>
    <row r="21" spans="1:21" ht="18.75" customHeight="1" thickBot="1">
      <c r="A21" s="145" t="s">
        <v>34</v>
      </c>
      <c r="B21" s="146"/>
      <c r="C21" s="90">
        <f>C19-C20</f>
        <v>233</v>
      </c>
      <c r="D21" s="91">
        <f>D19-D20</f>
        <v>10</v>
      </c>
      <c r="F21" s="151" t="s">
        <v>35</v>
      </c>
      <c r="G21" s="152"/>
      <c r="H21" s="136">
        <v>-3.6400000000000002E-2</v>
      </c>
      <c r="I21" s="137"/>
      <c r="J21" s="138"/>
      <c r="L21" s="119"/>
      <c r="M21" s="119"/>
      <c r="N21" s="119"/>
      <c r="O21" s="119"/>
      <c r="P21" s="100"/>
      <c r="R21" s="1" t="b">
        <f>AND(H22&gt;=-0.02, H22&lt;=0.02)</f>
        <v>0</v>
      </c>
    </row>
    <row r="22" spans="1:21" ht="16.5" customHeight="1" thickBot="1">
      <c r="F22" s="204" t="s">
        <v>36</v>
      </c>
      <c r="G22" s="205"/>
      <c r="H22" s="127">
        <f>AVERAGE(H19:J21)</f>
        <v>-3.0949999999999998E-2</v>
      </c>
      <c r="I22" s="128"/>
      <c r="J22" s="129"/>
      <c r="L22" s="116" t="s">
        <v>37</v>
      </c>
      <c r="M22" s="116"/>
      <c r="N22" s="116"/>
      <c r="O22" s="116"/>
      <c r="P22" s="94">
        <f>IF(R21=TRUE, 1, 0)</f>
        <v>0</v>
      </c>
    </row>
    <row r="23" spans="1:21" ht="13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16"/>
      <c r="M23" s="116"/>
      <c r="N23" s="116"/>
      <c r="O23" s="116"/>
      <c r="P23" s="97"/>
    </row>
    <row r="24" spans="1:21" ht="13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38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>
      <c r="A26" s="19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4"/>
      <c r="Q26" s="67"/>
    </row>
    <row r="27" spans="1:21" ht="20.149999999999999" customHeight="1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7"/>
      <c r="Q27" s="67"/>
    </row>
    <row r="28" spans="1:21" ht="20.149999999999999" customHeight="1" thickBot="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0"/>
    </row>
    <row r="29" spans="1:21" ht="20.14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>
      <c r="A31" s="201" t="s">
        <v>39</v>
      </c>
      <c r="B31" s="202"/>
      <c r="C31" s="202"/>
      <c r="D31" s="202"/>
      <c r="E31" s="202"/>
      <c r="F31" s="20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56" t="s">
        <v>40</v>
      </c>
      <c r="C32" s="157"/>
      <c r="D32" s="158" t="s">
        <v>41</v>
      </c>
      <c r="E32" s="159"/>
      <c r="F32" s="159"/>
      <c r="G32" s="160"/>
      <c r="H32" s="158" t="s">
        <v>42</v>
      </c>
      <c r="I32" s="160"/>
      <c r="J32" s="159" t="s">
        <v>43</v>
      </c>
      <c r="K32" s="159"/>
      <c r="L32" s="187" t="s">
        <v>6</v>
      </c>
      <c r="M32" s="187"/>
      <c r="N32" s="183" t="s">
        <v>7</v>
      </c>
      <c r="O32" s="184"/>
      <c r="P32" s="58" t="s">
        <v>44</v>
      </c>
    </row>
    <row r="33" spans="1:16" ht="18.75" customHeight="1" thickBot="1">
      <c r="A33" s="59" t="s">
        <v>45</v>
      </c>
      <c r="B33" s="154"/>
      <c r="C33" s="155"/>
      <c r="D33" s="161"/>
      <c r="E33" s="162"/>
      <c r="F33" s="162"/>
      <c r="G33" s="163"/>
      <c r="H33" s="161"/>
      <c r="I33" s="163"/>
      <c r="J33" s="167"/>
      <c r="K33" s="168"/>
      <c r="L33" s="165"/>
      <c r="M33" s="166"/>
      <c r="N33" s="185"/>
      <c r="O33" s="186"/>
      <c r="P33" s="57">
        <f t="shared" ref="P33:P41" si="5">L33-N33</f>
        <v>0</v>
      </c>
    </row>
    <row r="34" spans="1:16" ht="18.75" customHeight="1" thickBot="1">
      <c r="A34" s="60" t="s">
        <v>45</v>
      </c>
      <c r="B34" s="153"/>
      <c r="C34" s="153"/>
      <c r="D34" s="108"/>
      <c r="E34" s="109"/>
      <c r="F34" s="109"/>
      <c r="G34" s="110"/>
      <c r="H34" s="108"/>
      <c r="I34" s="110"/>
      <c r="J34" s="181"/>
      <c r="K34" s="182"/>
      <c r="L34" s="165"/>
      <c r="M34" s="166"/>
      <c r="N34" s="185"/>
      <c r="O34" s="186"/>
      <c r="P34" s="57">
        <f t="shared" si="5"/>
        <v>0</v>
      </c>
    </row>
    <row r="35" spans="1:16" ht="19.149999999999999" customHeight="1" thickBot="1">
      <c r="A35" s="60" t="s">
        <v>45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64"/>
      <c r="L35" s="111"/>
      <c r="M35" s="112"/>
      <c r="N35" s="104"/>
      <c r="O35" s="105"/>
      <c r="P35" s="57">
        <f t="shared" si="5"/>
        <v>0</v>
      </c>
    </row>
    <row r="36" spans="1:16" ht="19.5" customHeight="1" thickBot="1">
      <c r="A36" s="59" t="s">
        <v>45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7">
        <f t="shared" si="5"/>
        <v>0</v>
      </c>
    </row>
    <row r="37" spans="1:16" ht="19.5" customHeight="1" thickBot="1">
      <c r="A37" s="60" t="s">
        <v>45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5"/>
        <v>0</v>
      </c>
    </row>
    <row r="38" spans="1:16" ht="19.5" customHeight="1" thickBot="1">
      <c r="A38" s="60" t="s">
        <v>45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7">
        <f t="shared" si="5"/>
        <v>0</v>
      </c>
    </row>
    <row r="39" spans="1:16" ht="19.5" customHeight="1" thickBot="1">
      <c r="A39" s="59" t="s">
        <v>45</v>
      </c>
      <c r="B39" s="113"/>
      <c r="C39" s="114"/>
      <c r="D39" s="106"/>
      <c r="E39" s="115"/>
      <c r="F39" s="115"/>
      <c r="G39" s="107"/>
      <c r="H39" s="106"/>
      <c r="I39" s="107"/>
      <c r="J39" s="106"/>
      <c r="K39" s="107"/>
      <c r="L39" s="111"/>
      <c r="M39" s="112"/>
      <c r="N39" s="104"/>
      <c r="O39" s="105"/>
      <c r="P39" s="57">
        <f t="shared" si="5"/>
        <v>0</v>
      </c>
    </row>
    <row r="40" spans="1:16" ht="19.5" customHeight="1" thickBot="1">
      <c r="A40" s="60" t="s">
        <v>45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7">
        <f t="shared" si="5"/>
        <v>0</v>
      </c>
    </row>
    <row r="41" spans="1:16" ht="18.75" customHeight="1">
      <c r="A41" s="60" t="s">
        <v>45</v>
      </c>
      <c r="B41" s="106"/>
      <c r="C41" s="107"/>
      <c r="D41" s="108"/>
      <c r="E41" s="109"/>
      <c r="F41" s="109"/>
      <c r="G41" s="110"/>
      <c r="H41" s="108"/>
      <c r="I41" s="110"/>
      <c r="J41" s="108"/>
      <c r="K41" s="110"/>
      <c r="L41" s="111"/>
      <c r="M41" s="112"/>
      <c r="N41" s="104"/>
      <c r="O41" s="105"/>
      <c r="P41" s="57">
        <f t="shared" si="5"/>
        <v>0</v>
      </c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66EE45-7E7A-43EB-BF7C-5277EE575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2024-05-15T20:49:29Z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