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D6EDD9BC-6A2A-40C7-98BC-2238D104F2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<sst xmlns="http://schemas.openxmlformats.org/spreadsheetml/2006/main" count="72" uniqueCount="44">
  <si>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</si>
  <si>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</si>
  <si>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</si>
  <si>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</si>
  <si>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</si>
  <si>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</si>
  <si>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</si>
  <si>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</si>
  <si>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</si>
  <si>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</si>
  <si>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</si>
  <si>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</si>
  <si>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</si>
  <si>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</si>
  <si>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</si>
  <si>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</si>
  <si>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</si>
  <si>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</si>
  <si>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</si>
  <si>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</si>
  <si>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</si>
  <si>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</si>
  <si>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</si>
  <si>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</si>
  <si>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</si>
  <si>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</si>
  <si>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</si>
  <si>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</si>
  <si>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</si>
  <si>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</si>
  <si>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</si>
  <si>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</si>
  <si>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</si>
  <si>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</si>
  <si>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</si>
  <si>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</si>
  <si>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</si>
  <si>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VRF-1</t>
  </si>
  <si>
    <t>VRF-12</t>
  </si>
  <si>
    <t>VRF-13</t>
  </si>
  <si>
    <t>VRF-14</t>
  </si>
  <si>
    <t>OFFICE/FITTING</t>
  </si>
  <si>
    <t>STOCK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</si>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</sst>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Normal="55" zoomScaleSheetLayoutView="100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5" t="s">
        <v>31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25</v>
      </c>
      <c r="J4" s="168"/>
      <c r="K4" s="173" t="s">
        <v>3</v>
      </c>
      <c r="L4" s="174"/>
      <c r="M4" s="171" t="s">
        <v>4</v>
      </c>
      <c r="N4" s="172"/>
      <c r="O4" s="171" t="s">
        <v>36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37</v>
      </c>
      <c r="B6" s="70" t="s">
        <v>41</v>
      </c>
      <c r="C6" s="23">
        <v>1200</v>
      </c>
      <c r="D6" s="24">
        <v>1168</v>
      </c>
      <c r="E6" s="23">
        <f t="shared" ref="E6:F7" si="0">C6-G6</f>
        <v>1030</v>
      </c>
      <c r="F6" s="24">
        <f t="shared" si="0"/>
        <v>991</v>
      </c>
      <c r="G6" s="25">
        <v>170</v>
      </c>
      <c r="H6" s="26">
        <v>177</v>
      </c>
      <c r="I6" s="27">
        <f>G6/C6</f>
        <v>0.14166666666666666</v>
      </c>
      <c r="J6" s="28">
        <f>H6/D6</f>
        <v>0.15154109589041095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38</v>
      </c>
      <c r="B7" s="71" t="s">
        <v>42</v>
      </c>
      <c r="C7" s="35">
        <v>750</v>
      </c>
      <c r="D7" s="36">
        <v>812</v>
      </c>
      <c r="E7" s="35">
        <f t="shared" si="0"/>
        <v>120</v>
      </c>
      <c r="F7" s="36">
        <f t="shared" si="0"/>
        <v>171</v>
      </c>
      <c r="G7" s="37">
        <v>630</v>
      </c>
      <c r="H7" s="38">
        <v>641</v>
      </c>
      <c r="I7" s="39">
        <f t="shared" ref="I7:J7" si="1">G7/C7</f>
        <v>0.84</v>
      </c>
      <c r="J7" s="40">
        <f t="shared" si="1"/>
        <v>0.78940886699507384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42</v>
      </c>
      <c r="C8" s="35">
        <v>1300</v>
      </c>
      <c r="D8" s="36">
        <v>1401</v>
      </c>
      <c r="E8" s="35">
        <f t="shared" ref="E8:E9" si="2">C8-G8</f>
        <v>300</v>
      </c>
      <c r="F8" s="36">
        <f t="shared" ref="F8:F9" si="3">D8-H8</f>
        <v>419</v>
      </c>
      <c r="G8" s="37">
        <v>1000</v>
      </c>
      <c r="H8" s="38">
        <v>982</v>
      </c>
      <c r="I8" s="39">
        <f t="shared" ref="I8:I9" si="4">G8/C8</f>
        <v>0.76923076923076927</v>
      </c>
      <c r="J8" s="40">
        <f t="shared" ref="J8:J9" si="5">H8/D8</f>
        <v>0.70092790863668808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40</v>
      </c>
      <c r="B9" s="71" t="s">
        <v>42</v>
      </c>
      <c r="C9" s="35">
        <v>1300</v>
      </c>
      <c r="D9" s="36">
        <v>1425</v>
      </c>
      <c r="E9" s="35">
        <f t="shared" si="2"/>
        <v>300</v>
      </c>
      <c r="F9" s="36">
        <f t="shared" si="3"/>
        <v>402</v>
      </c>
      <c r="G9" s="37">
        <v>1000</v>
      </c>
      <c r="H9" s="38">
        <v>1023</v>
      </c>
      <c r="I9" s="39">
        <f t="shared" si="4"/>
        <v>0.76923076923076927</v>
      </c>
      <c r="J9" s="40">
        <f t="shared" si="5"/>
        <v>0.71789473684210525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thickBot="1" x14ac:dyDescent="0.3">
      <c r="A10" s="73" t="s">
        <v>10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275</v>
      </c>
      <c r="P10" s="51">
        <v>254</v>
      </c>
      <c r="Q10" s="61"/>
      <c r="R10" s="66"/>
    </row>
    <row r="11" spans="1:21" ht="20.100000000000001" customHeight="1" thickBot="1" x14ac:dyDescent="0.3">
      <c r="A11" s="177" t="s">
        <v>26</v>
      </c>
      <c r="B11" s="178"/>
      <c r="C11" s="74">
        <f t="shared" ref="C11:H11" si="6">SUM(C6:C10)</f>
        <v>4550</v>
      </c>
      <c r="D11" s="75">
        <f t="shared" si="6"/>
        <v>4806</v>
      </c>
      <c r="E11" s="74">
        <f t="shared" si="6"/>
        <v>1750</v>
      </c>
      <c r="F11" s="75">
        <f t="shared" si="6"/>
        <v>1983</v>
      </c>
      <c r="G11" s="76">
        <f t="shared" si="6"/>
        <v>2800</v>
      </c>
      <c r="H11" s="77">
        <f t="shared" si="6"/>
        <v>2823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275</v>
      </c>
      <c r="P11" s="82">
        <f t="shared" si="7"/>
        <v>254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27</v>
      </c>
      <c r="B13" s="83"/>
      <c r="C13" s="83"/>
      <c r="D13" s="83"/>
      <c r="F13" s="145" t="s">
        <v>11</v>
      </c>
      <c r="G13" s="146"/>
      <c r="H13" s="119" t="s">
        <v>30</v>
      </c>
      <c r="I13" s="120"/>
      <c r="J13" s="121"/>
      <c r="L13" s="95" t="s">
        <v>32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26</v>
      </c>
      <c r="B14" s="138"/>
      <c r="C14" s="86" t="s">
        <v>7</v>
      </c>
      <c r="D14" s="87" t="s">
        <v>8</v>
      </c>
      <c r="F14" s="147"/>
      <c r="G14" s="148"/>
      <c r="H14" s="122"/>
      <c r="I14" s="123"/>
      <c r="J14" s="124"/>
      <c r="L14" s="116" t="s">
        <v>35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29</v>
      </c>
      <c r="B15" s="140"/>
      <c r="C15" s="88">
        <f>G11+K11</f>
        <v>2800</v>
      </c>
      <c r="D15" s="89">
        <f>H11+L11</f>
        <v>2823</v>
      </c>
      <c r="F15" s="186" t="s">
        <v>12</v>
      </c>
      <c r="G15" s="187"/>
      <c r="H15" s="128">
        <v>1.89E-2</v>
      </c>
      <c r="I15" s="129"/>
      <c r="J15" s="130"/>
      <c r="L15" s="117"/>
      <c r="M15" s="117"/>
      <c r="N15" s="117"/>
      <c r="O15" s="11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1" t="s">
        <v>28</v>
      </c>
      <c r="B16" s="142"/>
      <c r="C16" s="92">
        <f>M11+O11</f>
        <v>275</v>
      </c>
      <c r="D16" s="93">
        <f>N11+P11</f>
        <v>254</v>
      </c>
      <c r="F16" s="188" t="s">
        <v>13</v>
      </c>
      <c r="G16" s="189"/>
      <c r="H16" s="131"/>
      <c r="I16" s="132"/>
      <c r="J16" s="133"/>
      <c r="L16" s="118" t="s">
        <v>33</v>
      </c>
      <c r="M16" s="118"/>
      <c r="N16" s="118"/>
      <c r="O16" s="118"/>
      <c r="P16" s="99">
        <f>IF(R15=TRUE, 1, 0)</f>
        <v>1</v>
      </c>
    </row>
    <row r="17" spans="1:18" ht="18.75" customHeight="1" thickBot="1" x14ac:dyDescent="0.35">
      <c r="A17" s="143" t="s">
        <v>17</v>
      </c>
      <c r="B17" s="144"/>
      <c r="C17" s="90">
        <f>C15-C16</f>
        <v>2525</v>
      </c>
      <c r="D17" s="91">
        <f>D15-D16</f>
        <v>2569</v>
      </c>
      <c r="F17" s="149" t="s">
        <v>14</v>
      </c>
      <c r="G17" s="150"/>
      <c r="H17" s="134">
        <v>1.5699999999999999E-2</v>
      </c>
      <c r="I17" s="135"/>
      <c r="J17" s="136"/>
      <c r="L17" s="117"/>
      <c r="M17" s="117"/>
      <c r="N17" s="117"/>
      <c r="O17" s="117"/>
      <c r="P17" s="100"/>
      <c r="R17" s="1" t="b">
        <f>AND(H18&gt;=-0.02, H18&lt;=0.02)</f>
        <v>1</v>
      </c>
    </row>
    <row r="18" spans="1:18" ht="16.5" customHeight="1" thickBot="1" x14ac:dyDescent="0.3">
      <c r="F18" s="202" t="s">
        <v>15</v>
      </c>
      <c r="G18" s="203"/>
      <c r="H18" s="125">
        <f>AVERAGE(H15:J17)</f>
        <v>1.7299999999999999E-2</v>
      </c>
      <c r="I18" s="126"/>
      <c r="J18" s="127"/>
      <c r="L18" s="114" t="s">
        <v>34</v>
      </c>
      <c r="M18" s="114"/>
      <c r="N18" s="114"/>
      <c r="O18" s="114"/>
      <c r="P18" s="94">
        <f>IF(R17=TRUE, 1, 0)</f>
        <v>1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18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4" t="s">
        <v>23</v>
      </c>
      <c r="C28" s="155"/>
      <c r="D28" s="156" t="s">
        <v>22</v>
      </c>
      <c r="E28" s="157"/>
      <c r="F28" s="157"/>
      <c r="G28" s="158"/>
      <c r="H28" s="156" t="s">
        <v>19</v>
      </c>
      <c r="I28" s="158"/>
      <c r="J28" s="157" t="s">
        <v>20</v>
      </c>
      <c r="K28" s="157"/>
      <c r="L28" s="185" t="s">
        <v>3</v>
      </c>
      <c r="M28" s="185"/>
      <c r="N28" s="181" t="s">
        <v>4</v>
      </c>
      <c r="O28" s="182"/>
      <c r="P28" s="58" t="s">
        <v>21</v>
      </c>
    </row>
    <row r="29" spans="1:18" ht="18.75" customHeight="1" thickBot="1" x14ac:dyDescent="0.3">
      <c r="A29" s="59" t="s">
        <v>24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8">L29-N29</f>
        <v>0</v>
      </c>
    </row>
    <row r="30" spans="1:18" ht="18.75" customHeight="1" thickBot="1" x14ac:dyDescent="0.3">
      <c r="A30" s="60" t="s">
        <v>24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8"/>
        <v>0</v>
      </c>
    </row>
    <row r="31" spans="1:18" ht="19.2" customHeight="1" thickBot="1" x14ac:dyDescent="0.3">
      <c r="A31" s="60" t="s">
        <v>24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8"/>
        <v>0</v>
      </c>
    </row>
    <row r="32" spans="1:18" ht="19.5" customHeight="1" thickBot="1" x14ac:dyDescent="0.3">
      <c r="A32" s="59" t="s">
        <v>24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60" t="s">
        <v>24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24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59" t="s">
        <v>24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60" t="s">
        <v>24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8"/>
        <v>0</v>
      </c>
    </row>
    <row r="37" spans="1:16" ht="18.75" customHeight="1" x14ac:dyDescent="0.25">
      <c r="A37" s="60" t="s">
        <v>24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3E464-EB0E-4F4F-93FC-F09E66A5C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2023-04-18T17:20:21Z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14959900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