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065 - Dayton, OH/2 DRAWINGS/"/>
    </mc:Choice>
  </mc:AlternateContent>
  <xr:revisionPtr revIDLastSave="0" documentId="8_{02CFCBBA-08C9-C54D-834F-76C14E53A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<sst xmlns="http://schemas.openxmlformats.org/spreadsheetml/2006/main" count="70" uniqueCount="44">
  <si>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</si>
  <si>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</si>
  <si>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</si>
  <si>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</si>
  <si>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</si>
  <si>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</si>
  <si>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</si>
  <si>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</si>
  <si>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</si>
  <si>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</si>
  <si>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</si>
  <si>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</si>
  <si>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</si>
  <si>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</si>
  <si>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</si>
  <si>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</si>
  <si>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</si>
  <si>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</si>
  <si>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</si>
  <si>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</si>
  <si>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</si>
  <si>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</si>
  <si>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</si>
  <si>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</si>
  <si>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</si>
  <si>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</si>
  <si>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</si>
  <si>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</si>
  <si>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</si>
  <si>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</si>
  <si>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</si>
  <si>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</si>
  <si>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</si>
  <si>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</si>
  <si>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</si>
  <si>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</si>
  <si>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</si>
  <si>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</si>
  <si>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</si>
  <si>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</si>
  <si>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</si>
  <si>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</si>
  <si>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</si>
  <si>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ACPSP CLOGGED PREVENTING AIR FLOW TO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</si>
</sst>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H6" sqref="H6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42</v>
      </c>
      <c r="P4" s="174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28</v>
      </c>
      <c r="B6" s="72"/>
      <c r="C6" s="23">
        <v>2000</v>
      </c>
      <c r="D6" s="24">
        <v>2184</v>
      </c>
      <c r="E6" s="23">
        <f t="shared" ref="E6:F7" si="0">C6-G6</f>
        <v>1700</v>
      </c>
      <c r="F6" s="24">
        <f t="shared" si="0"/>
        <v>1868</v>
      </c>
      <c r="G6" s="25">
        <v>300</v>
      </c>
      <c r="H6" s="26">
        <v>316</v>
      </c>
      <c r="I6" s="27">
        <f>G6/C6</f>
        <v>0.15</v>
      </c>
      <c r="J6" s="28">
        <f>H6/D6</f>
        <v>0.1446886446886447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29</v>
      </c>
      <c r="B7" s="73"/>
      <c r="C7" s="35">
        <v>2000</v>
      </c>
      <c r="D7" s="36">
        <v>2135</v>
      </c>
      <c r="E7" s="35">
        <f t="shared" si="0"/>
        <v>1700</v>
      </c>
      <c r="F7" s="36">
        <f t="shared" si="0"/>
        <v>1828</v>
      </c>
      <c r="G7" s="37">
        <v>300</v>
      </c>
      <c r="H7" s="38">
        <v>307</v>
      </c>
      <c r="I7" s="39">
        <f t="shared" ref="I7:J7" si="1">G7/C7</f>
        <v>0.15</v>
      </c>
      <c r="J7" s="40">
        <f t="shared" si="1"/>
        <v>0.14379391100702577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31</v>
      </c>
      <c r="B8" s="73"/>
      <c r="C8" s="35">
        <v>4000</v>
      </c>
      <c r="D8" s="36">
        <v>3728</v>
      </c>
      <c r="E8" s="35">
        <f t="shared" ref="E8" si="2">C8-G8</f>
        <v>3400</v>
      </c>
      <c r="F8" s="36">
        <f t="shared" ref="F8" si="3">D8-H8</f>
        <v>3728</v>
      </c>
      <c r="G8" s="37">
        <v>600</v>
      </c>
      <c r="H8" s="38">
        <v>0</v>
      </c>
      <c r="I8" s="39">
        <f t="shared" ref="I8" si="4">G8/C8</f>
        <v>0.15</v>
      </c>
      <c r="J8" s="40">
        <f t="shared" ref="J8" si="5">H8/D8</f>
        <v>0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15">
      <c r="A9" s="75" t="s">
        <v>13</v>
      </c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>
        <v>2350</v>
      </c>
      <c r="L9" s="38">
        <v>0</v>
      </c>
      <c r="M9" s="43"/>
      <c r="N9" s="44"/>
      <c r="O9" s="45"/>
      <c r="P9" s="46"/>
      <c r="Q9" s="54"/>
      <c r="R9" s="68"/>
    </row>
    <row r="10" spans="1:21" ht="20.100000000000001" customHeight="1" x14ac:dyDescent="0.15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3600</v>
      </c>
      <c r="N10" s="51">
        <v>3670</v>
      </c>
      <c r="O10" s="45"/>
      <c r="P10" s="46"/>
      <c r="Q10" s="63"/>
      <c r="R10" s="68"/>
    </row>
    <row r="11" spans="1:21" ht="20.100000000000001" customHeight="1" thickBot="1" x14ac:dyDescent="0.2">
      <c r="A11" s="75" t="s">
        <v>12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0</v>
      </c>
      <c r="Q11" s="63"/>
      <c r="R11" s="68"/>
    </row>
    <row r="12" spans="1:21" ht="20.100000000000001" customHeight="1" thickBot="1" x14ac:dyDescent="0.2">
      <c r="A12" s="179" t="s">
        <v>32</v>
      </c>
      <c r="B12" s="180"/>
      <c r="C12" s="76">
        <f>SUM(C6:C11)</f>
        <v>8000</v>
      </c>
      <c r="D12" s="77">
        <f>SUM(D6:D11)</f>
        <v>8047</v>
      </c>
      <c r="E12" s="76">
        <f>SUM(E6:E11)</f>
        <v>6800</v>
      </c>
      <c r="F12" s="77">
        <f>SUM(F6:F11)</f>
        <v>7424</v>
      </c>
      <c r="G12" s="78">
        <f>SUM(G6:G11)</f>
        <v>1200</v>
      </c>
      <c r="H12" s="79">
        <f>SUM(H6:H11)</f>
        <v>623</v>
      </c>
      <c r="I12" s="80"/>
      <c r="J12" s="81"/>
      <c r="K12" s="78">
        <f>SUM(K6:K11)</f>
        <v>2350</v>
      </c>
      <c r="L12" s="79">
        <f>SUM(L6:L11)</f>
        <v>0</v>
      </c>
      <c r="M12" s="103">
        <f>SUM(M6:M11)</f>
        <v>3600</v>
      </c>
      <c r="N12" s="82">
        <f>SUM(N6:N11)</f>
        <v>3670</v>
      </c>
      <c r="O12" s="83">
        <f>SUM(O6:O11)</f>
        <v>150</v>
      </c>
      <c r="P12" s="84">
        <f>SUM(P6:P11)</f>
        <v>0</v>
      </c>
      <c r="Q12" s="54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">
      <c r="A14" s="98" t="s">
        <v>33</v>
      </c>
      <c r="B14" s="85"/>
      <c r="C14" s="85"/>
      <c r="D14" s="85"/>
      <c r="F14" s="147" t="s">
        <v>14</v>
      </c>
      <c r="G14" s="148"/>
      <c r="H14" s="121" t="s">
        <v>36</v>
      </c>
      <c r="I14" s="122"/>
      <c r="J14" s="123"/>
      <c r="L14" s="97" t="s">
        <v>38</v>
      </c>
      <c r="M14" s="86"/>
      <c r="N14" s="86"/>
      <c r="O14" s="86"/>
      <c r="P14" s="86"/>
      <c r="R14" s="1" t="b">
        <f>T14=U14</f>
        <v>1</v>
      </c>
      <c r="T14" s="1" t="b">
        <f>C18&lt;0</f>
        <v>1</v>
      </c>
      <c r="U14" s="1" t="b">
        <f>D18&lt;0</f>
        <v>1</v>
      </c>
    </row>
    <row r="15" spans="1:21" ht="18.75" customHeight="1" thickBot="1" x14ac:dyDescent="0.2">
      <c r="A15" s="139" t="s">
        <v>32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41</v>
      </c>
      <c r="M15" s="118"/>
      <c r="N15" s="118"/>
      <c r="O15" s="118"/>
      <c r="P15" s="100">
        <f>IF(R14=TRUE, 1, 0)</f>
        <v>1</v>
      </c>
    </row>
    <row r="16" spans="1:21" ht="18.75" customHeight="1" x14ac:dyDescent="0.15">
      <c r="A16" s="141" t="s">
        <v>35</v>
      </c>
      <c r="B16" s="142"/>
      <c r="C16" s="90">
        <f>G12+K12</f>
        <v>3550</v>
      </c>
      <c r="D16" s="91">
        <f>H12+L12</f>
        <v>623</v>
      </c>
      <c r="F16" s="188" t="s">
        <v>15</v>
      </c>
      <c r="G16" s="189"/>
      <c r="H16" s="130">
        <v>6.9999999999999994E-5</v>
      </c>
      <c r="I16" s="131"/>
      <c r="J16" s="132"/>
      <c r="L16" s="119"/>
      <c r="M16" s="119"/>
      <c r="N16" s="119"/>
      <c r="O16" s="119"/>
      <c r="P16" s="102"/>
      <c r="R16" s="1" t="b">
        <f>T16=U16</f>
        <v>0</v>
      </c>
      <c r="T16" s="1" t="b">
        <f>H19&lt;0</f>
        <v>0</v>
      </c>
      <c r="U16" s="1" t="b">
        <f>D18&lt;0</f>
        <v>1</v>
      </c>
    </row>
    <row r="17" spans="1:18" ht="18.75" customHeight="1" thickBot="1" x14ac:dyDescent="0.2">
      <c r="A17" s="143" t="s">
        <v>34</v>
      </c>
      <c r="B17" s="144"/>
      <c r="C17" s="94">
        <f>M12+O12</f>
        <v>3750</v>
      </c>
      <c r="D17" s="95">
        <f>N12+P12</f>
        <v>3670</v>
      </c>
      <c r="F17" s="190" t="s">
        <v>16</v>
      </c>
      <c r="G17" s="191"/>
      <c r="H17" s="133">
        <v>4.0000000000000001E-3</v>
      </c>
      <c r="I17" s="134"/>
      <c r="J17" s="135"/>
      <c r="L17" s="120" t="s">
        <v>39</v>
      </c>
      <c r="M17" s="120"/>
      <c r="N17" s="120"/>
      <c r="O17" s="120"/>
      <c r="P17" s="101">
        <f>IF(R16=TRUE, 1, 0)</f>
        <v>0</v>
      </c>
    </row>
    <row r="18" spans="1:18" ht="18.75" customHeight="1" thickBot="1" x14ac:dyDescent="0.2">
      <c r="A18" s="145" t="s">
        <v>20</v>
      </c>
      <c r="B18" s="146"/>
      <c r="C18" s="92">
        <f>C16-C17</f>
        <v>-200</v>
      </c>
      <c r="D18" s="93">
        <f>D16-D17</f>
        <v>-3047</v>
      </c>
      <c r="F18" s="151" t="s">
        <v>17</v>
      </c>
      <c r="G18" s="152"/>
      <c r="H18" s="136">
        <v>5.4000000000000001E-4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 x14ac:dyDescent="0.2">
      <c r="F19" s="204" t="s">
        <v>18</v>
      </c>
      <c r="G19" s="205"/>
      <c r="H19" s="127">
        <f>AVERAGE(H16:J18)</f>
        <v>1.5366666666666664E-3</v>
      </c>
      <c r="I19" s="128"/>
      <c r="J19" s="129"/>
      <c r="L19" s="116" t="s">
        <v>40</v>
      </c>
      <c r="M19" s="116"/>
      <c r="N19" s="116"/>
      <c r="O19" s="116"/>
      <c r="P19" s="96">
        <f>IF(R18=TRUE, 1, 0)</f>
        <v>1</v>
      </c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92" t="s">
        <v>43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1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01" t="s">
        <v>21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">
      <c r="A29" s="5" t="s">
        <v>6</v>
      </c>
      <c r="B29" s="156" t="s">
        <v>26</v>
      </c>
      <c r="C29" s="157"/>
      <c r="D29" s="158" t="s">
        <v>25</v>
      </c>
      <c r="E29" s="159"/>
      <c r="F29" s="159"/>
      <c r="G29" s="160"/>
      <c r="H29" s="158" t="s">
        <v>22</v>
      </c>
      <c r="I29" s="160"/>
      <c r="J29" s="159" t="s">
        <v>23</v>
      </c>
      <c r="K29" s="159"/>
      <c r="L29" s="187" t="s">
        <v>3</v>
      </c>
      <c r="M29" s="187"/>
      <c r="N29" s="183" t="s">
        <v>4</v>
      </c>
      <c r="O29" s="184"/>
      <c r="P29" s="60" t="s">
        <v>24</v>
      </c>
    </row>
    <row r="30" spans="1:18" ht="18.75" customHeight="1" thickBot="1" x14ac:dyDescent="0.2">
      <c r="A30" s="61" t="s">
        <v>27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6">L30-N30</f>
        <v>0</v>
      </c>
    </row>
    <row r="31" spans="1:18" ht="18.75" customHeight="1" thickBot="1" x14ac:dyDescent="0.2">
      <c r="A31" s="62" t="s">
        <v>27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6"/>
        <v>0</v>
      </c>
    </row>
    <row r="32" spans="1:18" ht="19.149999999999999" customHeight="1" thickBot="1" x14ac:dyDescent="0.2">
      <c r="A32" s="62" t="s">
        <v>27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">
      <c r="A33" s="61" t="s">
        <v>27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">
      <c r="A36" s="61" t="s">
        <v>27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ht="18.75" customHeight="1" x14ac:dyDescent="0.15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2023-06-13T18:46:54Z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