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Batavia, IL/2 PROJECT DOCUMENTS/"/>
    </mc:Choice>
  </mc:AlternateContent>
  <xr:revisionPtr revIDLastSave="24" documentId="8_{C735E4D9-A496-464D-8492-B65D10A4C0B0}" xr6:coauthVersionLast="47" xr6:coauthVersionMax="47" xr10:uidLastSave="{74F6BFAC-A67A-44D2-90EA-3CED531E386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<sst xmlns="http://schemas.openxmlformats.org/spreadsheetml/2006/main" count="76" uniqueCount="50">
  <si>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</si>
  <si>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</si>
  <si>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</si>
  <si>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</si>
  <si>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</si>
  <si>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</si>
  <si>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</si>
  <si>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</si>
  <si>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</si>
  <si>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</si>
  <si>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</si>
  <si>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</si>
  <si>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</si>
  <si>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</si>
  <si>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</si>
  <si>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</si>
  <si>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</si>
  <si>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</si>
  <si>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</si>
  <si>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</si>
  <si>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</si>
  <si>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</si>
  <si>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</si>
  <si>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</si>
  <si>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</si>
  <si>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</si>
  <si>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</si>
  <si>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</si>
  <si>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</si>
  <si>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</si>
  <si>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</si>
  <si>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</si>
  <si>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</si>
  <si>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</si>
  <si>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</si>
  <si>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</si>
  <si>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</si>
  <si>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</si>
  <si>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</si>
  <si>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</si>
  <si>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</si>
  <si>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</si>
  <si>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</si>
  <si>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</si>
  <si>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</si>
  <si>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</si>
  <si>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GRIDDLE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</si>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</sst>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I11" sqref="I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6" t="s">
        <v>33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27</v>
      </c>
      <c r="J4" s="138"/>
      <c r="K4" s="143" t="s">
        <v>3</v>
      </c>
      <c r="L4" s="144"/>
      <c r="M4" s="141" t="s">
        <v>4</v>
      </c>
      <c r="N4" s="142"/>
      <c r="O4" s="141" t="s">
        <v>38</v>
      </c>
      <c r="P4" s="142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25</v>
      </c>
      <c r="B6" s="71" t="s">
        <v>43</v>
      </c>
      <c r="C6" s="23">
        <v>6150</v>
      </c>
      <c r="D6" s="24"/>
      <c r="E6" s="23">
        <f t="shared" ref="E6:F7" si="0">C6-G6</f>
        <v>4200</v>
      </c>
      <c r="F6" s="24">
        <f t="shared" si="0"/>
        <v>0</v>
      </c>
      <c r="G6" s="25">
        <v>1950</v>
      </c>
      <c r="H6" s="26"/>
      <c r="I6" s="27">
        <f>G6/C6</f>
        <v>0.31707317073170732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26</v>
      </c>
      <c r="B7" s="72" t="s">
        <v>44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39</v>
      </c>
      <c r="B8" s="72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/>
      <c r="Q8" s="62"/>
      <c r="R8" s="67"/>
    </row>
    <row r="9" spans="1:21" ht="20.100000000000001" customHeight="1" x14ac:dyDescent="0.2">
      <c r="A9" s="74" t="s">
        <v>40</v>
      </c>
      <c r="B9" s="72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">
      <c r="A10" s="74" t="s">
        <v>41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2"/>
      <c r="R10" s="67"/>
    </row>
    <row r="11" spans="1:21" ht="20.100000000000001" customHeight="1" x14ac:dyDescent="0.2">
      <c r="A11" s="74" t="s">
        <v>42</v>
      </c>
      <c r="B11" s="72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/>
      <c r="O11" s="45"/>
      <c r="P11" s="46"/>
      <c r="Q11" s="62"/>
      <c r="R11" s="67"/>
    </row>
    <row r="12" spans="1:21" ht="20.100000000000001" customHeight="1" thickBot="1" x14ac:dyDescent="0.25">
      <c r="A12" s="74" t="s">
        <v>10</v>
      </c>
      <c r="B12" s="72" t="s">
        <v>49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/>
      <c r="Q12" s="62"/>
      <c r="R12" s="67"/>
    </row>
    <row r="13" spans="1:21" ht="20.100000000000001" customHeight="1" thickBot="1" x14ac:dyDescent="0.25">
      <c r="A13" s="103" t="s">
        <v>28</v>
      </c>
      <c r="B13" s="104"/>
      <c r="C13" s="75">
        <f>SUM(C6:C12)</f>
        <v>12300</v>
      </c>
      <c r="D13" s="76">
        <f>SUM(D6:D12)</f>
        <v>0</v>
      </c>
      <c r="E13" s="75">
        <f>SUM(E6:E12)</f>
        <v>8450</v>
      </c>
      <c r="F13" s="76">
        <f>SUM(F6:F12)</f>
        <v>0</v>
      </c>
      <c r="G13" s="77">
        <f>SUM(G6:G12)</f>
        <v>3850</v>
      </c>
      <c r="H13" s="78">
        <f>SUM(H6:H12)</f>
        <v>0</v>
      </c>
      <c r="I13" s="79"/>
      <c r="J13" s="80"/>
      <c r="K13" s="77">
        <f>SUM(K6:K12)</f>
        <v>0</v>
      </c>
      <c r="L13" s="78">
        <f>SUM(L6:L12)</f>
        <v>0</v>
      </c>
      <c r="M13" s="102">
        <f>SUM(M6:M12)</f>
        <v>3350</v>
      </c>
      <c r="N13" s="81">
        <f>SUM(N6:N12)</f>
        <v>0</v>
      </c>
      <c r="O13" s="82">
        <f>SUM(O6:O12)</f>
        <v>450</v>
      </c>
      <c r="P13" s="83">
        <f>SUM(P6:P12)</f>
        <v>0</v>
      </c>
      <c r="Q13" s="53"/>
      <c r="R13" s="67"/>
    </row>
    <row r="14" spans="1:21" ht="20.100000000000001" customHeight="1" thickBot="1" x14ac:dyDescent="0.25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25">
      <c r="A15" s="97" t="s">
        <v>29</v>
      </c>
      <c r="B15" s="84"/>
      <c r="C15" s="84"/>
      <c r="D15" s="84"/>
      <c r="F15" s="196" t="s">
        <v>11</v>
      </c>
      <c r="G15" s="197"/>
      <c r="H15" s="170" t="s">
        <v>32</v>
      </c>
      <c r="I15" s="171"/>
      <c r="J15" s="172"/>
      <c r="L15" s="96" t="s">
        <v>34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8" t="s">
        <v>28</v>
      </c>
      <c r="B16" s="189"/>
      <c r="C16" s="87" t="s">
        <v>7</v>
      </c>
      <c r="D16" s="88" t="s">
        <v>8</v>
      </c>
      <c r="F16" s="198"/>
      <c r="G16" s="199"/>
      <c r="H16" s="173"/>
      <c r="I16" s="174"/>
      <c r="J16" s="175"/>
      <c r="L16" s="167" t="s">
        <v>37</v>
      </c>
      <c r="M16" s="167"/>
      <c r="N16" s="167"/>
      <c r="O16" s="167"/>
      <c r="P16" s="99">
        <f>IF(R15=TRUE, 1, 0)</f>
        <v>1</v>
      </c>
    </row>
    <row r="17" spans="1:21" ht="18.75" customHeight="1" x14ac:dyDescent="0.2">
      <c r="A17" s="190" t="s">
        <v>31</v>
      </c>
      <c r="B17" s="191"/>
      <c r="C17" s="89">
        <f>G13+K13</f>
        <v>3850</v>
      </c>
      <c r="D17" s="90">
        <f>H13+L13</f>
        <v>0</v>
      </c>
      <c r="F17" s="119" t="s">
        <v>12</v>
      </c>
      <c r="G17" s="120"/>
      <c r="H17" s="179"/>
      <c r="I17" s="180"/>
      <c r="J17" s="181"/>
      <c r="L17" s="168"/>
      <c r="M17" s="168"/>
      <c r="N17" s="168"/>
      <c r="O17" s="168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2" t="s">
        <v>30</v>
      </c>
      <c r="B18" s="193"/>
      <c r="C18" s="93">
        <f>M13+O13</f>
        <v>3800</v>
      </c>
      <c r="D18" s="94">
        <f>N13+P13</f>
        <v>0</v>
      </c>
      <c r="F18" s="121" t="s">
        <v>13</v>
      </c>
      <c r="G18" s="122"/>
      <c r="H18" s="182"/>
      <c r="I18" s="183"/>
      <c r="J18" s="184"/>
      <c r="L18" s="169" t="s">
        <v>35</v>
      </c>
      <c r="M18" s="169"/>
      <c r="N18" s="169"/>
      <c r="O18" s="169"/>
      <c r="P18" s="100" t="e">
        <f>IF(R17=TRUE, 1, 0)</f>
        <v>#DIV/0!</v>
      </c>
    </row>
    <row r="19" spans="1:21" ht="18.75" customHeight="1" thickBot="1" x14ac:dyDescent="0.3">
      <c r="A19" s="194" t="s">
        <v>17</v>
      </c>
      <c r="B19" s="195"/>
      <c r="C19" s="91">
        <f>C17-C18</f>
        <v>50</v>
      </c>
      <c r="D19" s="92">
        <f>D17-D18</f>
        <v>0</v>
      </c>
      <c r="F19" s="200" t="s">
        <v>14</v>
      </c>
      <c r="G19" s="201"/>
      <c r="H19" s="185"/>
      <c r="I19" s="186"/>
      <c r="J19" s="187"/>
      <c r="L19" s="168"/>
      <c r="M19" s="168"/>
      <c r="N19" s="168"/>
      <c r="O19" s="168"/>
      <c r="P19" s="101"/>
      <c r="R19" s="1" t="e">
        <f>AND(H20&gt;=-0.02, H20&lt;=0.02)</f>
        <v>#DIV/0!</v>
      </c>
    </row>
    <row r="20" spans="1:21" ht="16.5" customHeight="1" thickBot="1" x14ac:dyDescent="0.25">
      <c r="F20" s="135" t="s">
        <v>15</v>
      </c>
      <c r="G20" s="136"/>
      <c r="H20" s="176" t="e">
        <f>AVERAGE(H17:J19)</f>
        <v>#DIV/0!</v>
      </c>
      <c r="I20" s="177"/>
      <c r="J20" s="178"/>
      <c r="L20" s="165" t="s">
        <v>36</v>
      </c>
      <c r="M20" s="165"/>
      <c r="N20" s="165"/>
      <c r="O20" s="165"/>
      <c r="P20" s="95" t="e">
        <f>IF(R19=TRUE, 1, 0)</f>
        <v>#DIV/0!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5"/>
      <c r="M21" s="165"/>
      <c r="N21" s="165"/>
      <c r="O21" s="165"/>
      <c r="P21" s="98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8"/>
    </row>
    <row r="25" spans="1:21" ht="20.100000000000001" customHeight="1" x14ac:dyDescent="0.2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8"/>
    </row>
    <row r="26" spans="1:21" ht="20.100000000000001" customHeight="1" thickBot="1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2" t="s">
        <v>18</v>
      </c>
      <c r="B29" s="133"/>
      <c r="C29" s="133"/>
      <c r="D29" s="133"/>
      <c r="E29" s="133"/>
      <c r="F29" s="13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 x14ac:dyDescent="0.25">
      <c r="A30" s="5" t="s">
        <v>6</v>
      </c>
      <c r="B30" s="158" t="s">
        <v>23</v>
      </c>
      <c r="C30" s="159"/>
      <c r="D30" s="113" t="s">
        <v>22</v>
      </c>
      <c r="E30" s="115"/>
      <c r="F30" s="115"/>
      <c r="G30" s="114"/>
      <c r="H30" s="113" t="s">
        <v>19</v>
      </c>
      <c r="I30" s="114"/>
      <c r="J30" s="115" t="s">
        <v>20</v>
      </c>
      <c r="K30" s="115"/>
      <c r="L30" s="116" t="s">
        <v>3</v>
      </c>
      <c r="M30" s="116"/>
      <c r="N30" s="109" t="s">
        <v>4</v>
      </c>
      <c r="O30" s="110"/>
      <c r="P30" s="59" t="s">
        <v>21</v>
      </c>
    </row>
    <row r="31" spans="1:21" ht="18.75" customHeight="1" thickBot="1" x14ac:dyDescent="0.25">
      <c r="A31" s="60" t="s">
        <v>24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8">
        <f t="shared" ref="P31:P39" si="2">L31-N31</f>
        <v>0</v>
      </c>
    </row>
    <row r="32" spans="1:21" ht="18.75" customHeight="1" thickBot="1" x14ac:dyDescent="0.25">
      <c r="A32" s="61" t="s">
        <v>24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8">
        <f t="shared" si="2"/>
        <v>0</v>
      </c>
    </row>
    <row r="33" spans="1:16" ht="19.149999999999999" customHeight="1" thickBot="1" x14ac:dyDescent="0.25">
      <c r="A33" s="61" t="s">
        <v>24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8">
        <f t="shared" si="2"/>
        <v>0</v>
      </c>
    </row>
    <row r="34" spans="1:16" ht="19.5" customHeight="1" thickBot="1" x14ac:dyDescent="0.25">
      <c r="A34" s="60" t="s">
        <v>24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8">
        <f t="shared" si="2"/>
        <v>0</v>
      </c>
    </row>
    <row r="35" spans="1:16" ht="19.5" customHeight="1" thickBot="1" x14ac:dyDescent="0.25">
      <c r="A35" s="61" t="s">
        <v>24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8">
        <f t="shared" si="2"/>
        <v>0</v>
      </c>
    </row>
    <row r="36" spans="1:16" ht="19.5" customHeight="1" thickBot="1" x14ac:dyDescent="0.25">
      <c r="A36" s="61" t="s">
        <v>24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2"/>
        <v>0</v>
      </c>
    </row>
    <row r="37" spans="1:16" ht="19.5" customHeight="1" thickBot="1" x14ac:dyDescent="0.25">
      <c r="A37" s="60" t="s">
        <v>24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2"/>
        <v>0</v>
      </c>
    </row>
    <row r="38" spans="1:16" ht="19.5" customHeight="1" thickBot="1" x14ac:dyDescent="0.25">
      <c r="A38" s="61" t="s">
        <v>24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2"/>
        <v>0</v>
      </c>
    </row>
    <row r="39" spans="1:16" ht="18.75" customHeight="1" x14ac:dyDescent="0.2">
      <c r="A39" s="61" t="s">
        <v>24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2023-01-25T18:34:10Z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