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ni Guevara\Downloads\"/>
    </mc:Choice>
  </mc:AlternateContent>
  <xr:revisionPtr revIDLastSave="0" documentId="13_ncr:1_{82809F34-48AC-42A4-B0C7-865F97ABACC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<sst xmlns="http://schemas.openxmlformats.org/spreadsheetml/2006/main" count="73" uniqueCount="47">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</sst>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2" zoomScaleNormal="55" zoomScaleSheetLayoutView="55" workbookViewId="0">
      <selection activeCell="I20" sqref="I20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.08984375" style="1" bestFit="1" customWidth="1"/>
    <col min="16" max="16" width="9.8164062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4000</v>
      </c>
      <c r="D6" s="24">
        <v>4002</v>
      </c>
      <c r="E6" s="23">
        <f t="shared" ref="E6:F7" si="0">C6-G6</f>
        <v>3500</v>
      </c>
      <c r="F6" s="24">
        <f t="shared" si="0"/>
        <v>3465</v>
      </c>
      <c r="G6" s="25">
        <v>500</v>
      </c>
      <c r="H6" s="26">
        <v>537</v>
      </c>
      <c r="I6" s="27">
        <f>G6/C6</f>
        <v>0.125</v>
      </c>
      <c r="J6" s="28">
        <f>H6/D6</f>
        <v>0.13418290854572715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4400</v>
      </c>
      <c r="D7" s="36">
        <v>4582</v>
      </c>
      <c r="E7" s="35">
        <f t="shared" si="0"/>
        <v>3400</v>
      </c>
      <c r="F7" s="36">
        <f t="shared" si="0"/>
        <v>3521</v>
      </c>
      <c r="G7" s="37">
        <v>1000</v>
      </c>
      <c r="H7" s="38">
        <v>1061</v>
      </c>
      <c r="I7" s="39">
        <f t="shared" ref="I7:J7" si="1">G7/C7</f>
        <v>0.22727272727272727</v>
      </c>
      <c r="J7" s="40">
        <f t="shared" si="1"/>
        <v>0.23155827149716282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>
        <v>1360</v>
      </c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2566</v>
      </c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>
        <v>161</v>
      </c>
      <c r="Q10" s="64"/>
      <c r="R10" s="69"/>
    </row>
    <row r="11" spans="1:21" ht="20.149999999999999" customHeight="1" thickBot="1" x14ac:dyDescent="0.3">
      <c r="A11" s="105" t="s">
        <v>18</v>
      </c>
      <c r="B11" s="106"/>
      <c r="C11" s="77">
        <f t="shared" ref="C11:H11" si="2">SUM(C6:C10)</f>
        <v>8400</v>
      </c>
      <c r="D11" s="78">
        <f t="shared" si="2"/>
        <v>8584</v>
      </c>
      <c r="E11" s="77">
        <f t="shared" si="2"/>
        <v>6900</v>
      </c>
      <c r="F11" s="78">
        <f t="shared" si="2"/>
        <v>6986</v>
      </c>
      <c r="G11" s="79">
        <f t="shared" si="2"/>
        <v>1500</v>
      </c>
      <c r="H11" s="80">
        <f t="shared" si="2"/>
        <v>1598</v>
      </c>
      <c r="I11" s="81"/>
      <c r="J11" s="82"/>
      <c r="K11" s="79">
        <f t="shared" ref="K11:P11" si="3">SUM(K6:K10)</f>
        <v>1300</v>
      </c>
      <c r="L11" s="80">
        <f t="shared" si="3"/>
        <v>1360</v>
      </c>
      <c r="M11" s="104">
        <f t="shared" si="3"/>
        <v>2550</v>
      </c>
      <c r="N11" s="83">
        <f t="shared" si="3"/>
        <v>2566</v>
      </c>
      <c r="O11" s="84">
        <f t="shared" si="3"/>
        <v>150</v>
      </c>
      <c r="P11" s="85">
        <f t="shared" si="3"/>
        <v>161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35">
      <c r="A15" s="192" t="s">
        <v>24</v>
      </c>
      <c r="B15" s="193"/>
      <c r="C15" s="91">
        <f>G11+K11</f>
        <v>2800</v>
      </c>
      <c r="D15" s="92">
        <f>H11+L11</f>
        <v>2958</v>
      </c>
      <c r="F15" s="121" t="s">
        <v>25</v>
      </c>
      <c r="G15" s="122"/>
      <c r="H15" s="181">
        <v>8.9999999999999993E-3</v>
      </c>
      <c r="I15" s="182"/>
      <c r="J15" s="183"/>
      <c r="L15" s="170"/>
      <c r="M15" s="170"/>
      <c r="N15" s="170"/>
      <c r="O15" s="170"/>
      <c r="P15" s="103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4">
      <c r="A16" s="194" t="s">
        <v>26</v>
      </c>
      <c r="B16" s="195"/>
      <c r="C16" s="95">
        <f>M11+O11</f>
        <v>2700</v>
      </c>
      <c r="D16" s="96">
        <f>N11+P11</f>
        <v>2727</v>
      </c>
      <c r="F16" s="123" t="s">
        <v>27</v>
      </c>
      <c r="G16" s="124"/>
      <c r="H16" s="184">
        <v>0.01</v>
      </c>
      <c r="I16" s="185"/>
      <c r="J16" s="186"/>
      <c r="L16" s="171" t="s">
        <v>28</v>
      </c>
      <c r="M16" s="171"/>
      <c r="N16" s="171"/>
      <c r="O16" s="171"/>
      <c r="P16" s="102">
        <f>IF(R15=TRUE, 1, 0)</f>
        <v>1</v>
      </c>
    </row>
    <row r="17" spans="1:18" ht="18.75" customHeight="1" thickBot="1" x14ac:dyDescent="0.4">
      <c r="A17" s="196" t="s">
        <v>29</v>
      </c>
      <c r="B17" s="197"/>
      <c r="C17" s="93">
        <f>C15-C16</f>
        <v>100</v>
      </c>
      <c r="D17" s="94">
        <f>D15-D16</f>
        <v>231</v>
      </c>
      <c r="F17" s="202" t="s">
        <v>30</v>
      </c>
      <c r="G17" s="203"/>
      <c r="H17" s="187">
        <v>5.0000000000000001E-3</v>
      </c>
      <c r="I17" s="188"/>
      <c r="J17" s="189"/>
      <c r="L17" s="170"/>
      <c r="M17" s="170"/>
      <c r="N17" s="170"/>
      <c r="O17" s="170"/>
      <c r="P17" s="103"/>
      <c r="R17" s="1" t="b">
        <f>AND(H18&gt;=-0.02, H18&lt;=0.02)</f>
        <v>1</v>
      </c>
    </row>
    <row r="18" spans="1:18" ht="16.5" customHeight="1" thickBot="1" x14ac:dyDescent="0.3">
      <c r="F18" s="137" t="s">
        <v>31</v>
      </c>
      <c r="G18" s="138"/>
      <c r="H18" s="178">
        <f>AVERAGE(H15:J17)</f>
        <v>8.0000000000000002E-3</v>
      </c>
      <c r="I18" s="179"/>
      <c r="J18" s="180"/>
      <c r="L18" s="167" t="s">
        <v>32</v>
      </c>
      <c r="M18" s="167"/>
      <c r="N18" s="167"/>
      <c r="O18" s="167"/>
      <c r="P18" s="97">
        <f>IF(R17=TRUE, 1, 0)</f>
        <v>1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49999999999999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49999999999999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5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5C72319-BA9F-48E8-82BD-DEE512E1FC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Yoni Guevara</cp:lastModifiedBy>
  <cp:revision/>
  <dcterms:created xsi:type="dcterms:W3CDTF">2015-11-16T19:09:52Z</dcterms:created>
  <dcterms:modified xsi:type="dcterms:W3CDTF">2025-12-18T15:54:00Z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