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19917807-A397-47FC-978E-1DFA93D57189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<sst xmlns="http://schemas.openxmlformats.org/spreadsheetml/2006/main" count="73" uniqueCount="46">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</sst>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154986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06" zoomScaleNormal="55" zoomScaleSheetLayoutView="106" workbookViewId="0">
      <selection activeCell="C25" sqref="C25"/>
    </sheetView>
  </sheetViews>
  <sheetFormatPr defaultColWidth="9.109375" defaultRowHeight="13.2" x14ac:dyDescent="0.25"/>
  <cols>
    <col min="1" max="1" width="10.5546875" style="1" customWidth="1"/>
    <col min="2" max="2" width="12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3400</v>
      </c>
      <c r="D6" s="24">
        <v>3527</v>
      </c>
      <c r="E6" s="23">
        <f t="shared" ref="E6:F7" si="0">C6-G6</f>
        <v>2900</v>
      </c>
      <c r="F6" s="24">
        <f t="shared" si="0"/>
        <v>3008</v>
      </c>
      <c r="G6" s="25">
        <v>500</v>
      </c>
      <c r="H6" s="26">
        <v>519</v>
      </c>
      <c r="I6" s="27">
        <f>G6/C6</f>
        <v>0.14705882352941177</v>
      </c>
      <c r="J6" s="28">
        <f>H6/D6</f>
        <v>0.14715055287779982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>
        <v>4167</v>
      </c>
      <c r="E7" s="35">
        <f t="shared" si="0"/>
        <v>3000</v>
      </c>
      <c r="F7" s="36">
        <f t="shared" si="0"/>
        <v>3104</v>
      </c>
      <c r="G7" s="37">
        <v>1000</v>
      </c>
      <c r="H7" s="38">
        <v>1063</v>
      </c>
      <c r="I7" s="39">
        <f t="shared" ref="I7:J7" si="1">G7/C7</f>
        <v>0.25</v>
      </c>
      <c r="J7" s="40">
        <f t="shared" si="1"/>
        <v>0.25509959203263738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1196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2610</v>
      </c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150</v>
      </c>
      <c r="P10" s="51">
        <v>163</v>
      </c>
      <c r="Q10" s="61"/>
      <c r="R10" s="66"/>
    </row>
    <row r="11" spans="1:21" ht="20.100000000000001" customHeight="1" thickBot="1" x14ac:dyDescent="0.3">
      <c r="A11" s="102" t="s">
        <v>19</v>
      </c>
      <c r="B11" s="103"/>
      <c r="C11" s="74">
        <f t="shared" ref="C11:H11" si="2">SUM(C6:C10)</f>
        <v>7400</v>
      </c>
      <c r="D11" s="75">
        <f t="shared" si="2"/>
        <v>7694</v>
      </c>
      <c r="E11" s="74">
        <f t="shared" si="2"/>
        <v>5900</v>
      </c>
      <c r="F11" s="75">
        <f t="shared" si="2"/>
        <v>6112</v>
      </c>
      <c r="G11" s="76">
        <f t="shared" si="2"/>
        <v>1500</v>
      </c>
      <c r="H11" s="77">
        <f t="shared" si="2"/>
        <v>1582</v>
      </c>
      <c r="I11" s="78"/>
      <c r="J11" s="79"/>
      <c r="K11" s="76">
        <f t="shared" ref="K11:P11" si="3">SUM(K6:K10)</f>
        <v>1300</v>
      </c>
      <c r="L11" s="77">
        <f t="shared" si="3"/>
        <v>1196</v>
      </c>
      <c r="M11" s="101">
        <f t="shared" si="3"/>
        <v>2550</v>
      </c>
      <c r="N11" s="80">
        <f t="shared" si="3"/>
        <v>2610</v>
      </c>
      <c r="O11" s="81">
        <f t="shared" si="3"/>
        <v>150</v>
      </c>
      <c r="P11" s="82">
        <f t="shared" si="3"/>
        <v>163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95" t="s">
        <v>21</v>
      </c>
      <c r="G13" s="196"/>
      <c r="H13" s="169" t="s">
        <v>22</v>
      </c>
      <c r="I13" s="170"/>
      <c r="J13" s="17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19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24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25</v>
      </c>
      <c r="B15" s="190"/>
      <c r="C15" s="88">
        <f>G11+K11</f>
        <v>2800</v>
      </c>
      <c r="D15" s="89">
        <f>H11+L11</f>
        <v>2778</v>
      </c>
      <c r="F15" s="118" t="s">
        <v>26</v>
      </c>
      <c r="G15" s="119"/>
      <c r="H15" s="178">
        <v>5.4000000000000003E-3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1" t="s">
        <v>27</v>
      </c>
      <c r="B16" s="192"/>
      <c r="C16" s="92">
        <f>M11+O11</f>
        <v>2700</v>
      </c>
      <c r="D16" s="93">
        <f>N11+P11</f>
        <v>2773</v>
      </c>
      <c r="F16" s="120" t="s">
        <v>28</v>
      </c>
      <c r="G16" s="121"/>
      <c r="H16" s="181">
        <v>3.2000000000000002E-3</v>
      </c>
      <c r="I16" s="182"/>
      <c r="J16" s="183"/>
      <c r="L16" s="168" t="s">
        <v>29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35">
      <c r="A17" s="193" t="s">
        <v>30</v>
      </c>
      <c r="B17" s="194"/>
      <c r="C17" s="90">
        <f>C15-C16</f>
        <v>100</v>
      </c>
      <c r="D17" s="91">
        <f>D15-D16</f>
        <v>5</v>
      </c>
      <c r="F17" s="199" t="s">
        <v>31</v>
      </c>
      <c r="G17" s="200"/>
      <c r="H17" s="184">
        <v>2.8E-3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3">
      <c r="F18" s="134" t="s">
        <v>32</v>
      </c>
      <c r="G18" s="135"/>
      <c r="H18" s="175">
        <f>AVERAGE(H15:J17)</f>
        <v>3.8E-3</v>
      </c>
      <c r="I18" s="176"/>
      <c r="J18" s="177"/>
      <c r="L18" s="164" t="s">
        <v>33</v>
      </c>
      <c r="M18" s="164"/>
      <c r="N18" s="164"/>
      <c r="O18" s="164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35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7" t="s">
        <v>36</v>
      </c>
      <c r="C28" s="158"/>
      <c r="D28" s="112" t="s">
        <v>37</v>
      </c>
      <c r="E28" s="114"/>
      <c r="F28" s="114"/>
      <c r="G28" s="113"/>
      <c r="H28" s="112" t="s">
        <v>38</v>
      </c>
      <c r="I28" s="113"/>
      <c r="J28" s="114" t="s">
        <v>39</v>
      </c>
      <c r="K28" s="114"/>
      <c r="L28" s="115" t="s">
        <v>6</v>
      </c>
      <c r="M28" s="115"/>
      <c r="N28" s="108" t="s">
        <v>7</v>
      </c>
      <c r="O28" s="109"/>
      <c r="P28" s="58" t="s">
        <v>40</v>
      </c>
    </row>
    <row r="29" spans="1:18" ht="18.75" customHeight="1" thickBot="1" x14ac:dyDescent="0.3">
      <c r="A29" s="59" t="s">
        <v>41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4">L29-N29</f>
        <v>0</v>
      </c>
    </row>
    <row r="30" spans="1:18" ht="18.75" customHeight="1" thickBot="1" x14ac:dyDescent="0.3">
      <c r="A30" s="60" t="s">
        <v>41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4"/>
        <v>0</v>
      </c>
    </row>
    <row r="31" spans="1:18" ht="19.2" customHeight="1" thickBot="1" x14ac:dyDescent="0.3">
      <c r="A31" s="60" t="s">
        <v>41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4"/>
        <v>0</v>
      </c>
    </row>
    <row r="32" spans="1:18" ht="19.5" customHeight="1" thickBot="1" x14ac:dyDescent="0.3">
      <c r="A32" s="59" t="s">
        <v>41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59" t="s">
        <v>41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8.75" customHeight="1" x14ac:dyDescent="0.25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2025-07-23T17:03:07Z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