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04879763-9AC7-4570-9656-480B6BE32A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<sst xmlns="http://schemas.openxmlformats.org/spreadsheetml/2006/main" count="81" uniqueCount="51">
  <si>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</si>
  <si>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</si>
  <si>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</si>
  <si>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</si>
  <si>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</si>
  <si>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</si>
  <si>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</si>
  <si>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</si>
  <si>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</si>
  <si>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</si>
  <si>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</si>
  <si>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</si>
  <si>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</si>
  <si>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</si>
  <si>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</si>
  <si>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</si>
  <si>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</si>
  <si>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</si>
  <si>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</si>
  <si>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</si>
  <si>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</si>
  <si>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</si>
  <si>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</si>
  <si>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</si>
  <si>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</si>
  <si>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</si>
  <si>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</si>
  <si>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</si>
  <si>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</si>
  <si>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</si>
  <si>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</si>
  <si>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</si>
  <si>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</si>
  <si>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</si>
  <si>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</si>
  <si>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</si>
  <si>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</si>
  <si>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</si>
  <si>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</si>
  <si>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</si>
  <si>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RESTROOMS</t>
  </si>
  <si>
    <t>KEF-1</t>
  </si>
  <si>
    <t>KEF-2</t>
  </si>
  <si>
    <t>DINING</t>
  </si>
  <si>
    <t>KITCHEN</t>
  </si>
  <si>
    <t>FCU-1</t>
  </si>
  <si>
    <t>GRILL HD</t>
  </si>
  <si>
    <t>FRYER HD</t>
  </si>
  <si>
    <t>EF1</t>
  </si>
  <si>
    <t xml:space="preserve">OFFICE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</si>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</sst>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55" zoomScaleNormal="55" zoomScaleSheetLayoutView="55" workbookViewId="0">
      <selection activeCell="Z22" sqref="Z2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5</v>
      </c>
      <c r="C4" s="185" t="s">
        <v>0</v>
      </c>
      <c r="D4" s="186"/>
      <c r="E4" s="173" t="s">
        <v>1</v>
      </c>
      <c r="F4" s="171"/>
      <c r="G4" s="191" t="s">
        <v>2</v>
      </c>
      <c r="H4" s="192"/>
      <c r="I4" s="183" t="s">
        <v>25</v>
      </c>
      <c r="J4" s="184"/>
      <c r="K4" s="189" t="s">
        <v>3</v>
      </c>
      <c r="L4" s="190"/>
      <c r="M4" s="187" t="s">
        <v>4</v>
      </c>
      <c r="N4" s="188"/>
      <c r="O4" s="187" t="s">
        <v>36</v>
      </c>
      <c r="P4" s="188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3" t="s">
        <v>23</v>
      </c>
      <c r="B6" s="115" t="s">
        <v>43</v>
      </c>
      <c r="C6" s="23">
        <v>3600</v>
      </c>
      <c r="D6" s="24">
        <v>3551</v>
      </c>
      <c r="E6" s="23">
        <f t="shared" ref="E6:F7" si="0">C6-G6</f>
        <v>2750</v>
      </c>
      <c r="F6" s="24">
        <f t="shared" si="0"/>
        <v>2719</v>
      </c>
      <c r="G6" s="25">
        <v>850</v>
      </c>
      <c r="H6" s="26">
        <v>832</v>
      </c>
      <c r="I6" s="27">
        <f>G6/C6</f>
        <v>0.2361111111111111</v>
      </c>
      <c r="J6" s="28">
        <f>H6/D6</f>
        <v>0.23430019712756969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4" t="s">
        <v>24</v>
      </c>
      <c r="B7" s="116" t="s">
        <v>44</v>
      </c>
      <c r="C7" s="35">
        <v>4800</v>
      </c>
      <c r="D7" s="36">
        <v>4792</v>
      </c>
      <c r="E7" s="35">
        <f t="shared" si="0"/>
        <v>3000</v>
      </c>
      <c r="F7" s="36">
        <f t="shared" si="0"/>
        <v>3029</v>
      </c>
      <c r="G7" s="37">
        <v>1800</v>
      </c>
      <c r="H7" s="38">
        <v>1763</v>
      </c>
      <c r="I7" s="39">
        <f t="shared" ref="I7:J7" si="1">G7/C7</f>
        <v>0.375</v>
      </c>
      <c r="J7" s="40">
        <f t="shared" si="1"/>
        <v>0.3679048414023372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4" t="s">
        <v>45</v>
      </c>
      <c r="B8" s="116" t="s">
        <v>49</v>
      </c>
      <c r="C8" s="47"/>
      <c r="D8" s="48"/>
      <c r="E8" s="47"/>
      <c r="F8" s="48"/>
      <c r="G8" s="37">
        <v>40</v>
      </c>
      <c r="H8" s="38">
        <v>42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4" t="s">
        <v>41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>
        <v>1196</v>
      </c>
      <c r="O9" s="45"/>
      <c r="P9" s="46"/>
      <c r="Q9" s="63"/>
      <c r="R9" s="68"/>
    </row>
    <row r="10" spans="1:21" ht="20.149999999999999" customHeight="1" x14ac:dyDescent="0.25">
      <c r="A10" s="74" t="s">
        <v>42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>
        <v>823</v>
      </c>
      <c r="O10" s="45"/>
      <c r="P10" s="46"/>
      <c r="Q10" s="63"/>
      <c r="R10" s="68"/>
    </row>
    <row r="11" spans="1:21" ht="20.149999999999999" customHeight="1" thickBot="1" x14ac:dyDescent="0.3">
      <c r="A11" s="74" t="s">
        <v>48</v>
      </c>
      <c r="B11" s="72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146</v>
      </c>
      <c r="Q11" s="63"/>
      <c r="R11" s="68"/>
    </row>
    <row r="12" spans="1:21" ht="20.149999999999999" customHeight="1" thickBot="1" x14ac:dyDescent="0.3">
      <c r="A12" s="199" t="s">
        <v>26</v>
      </c>
      <c r="B12" s="200"/>
      <c r="C12" s="75">
        <f t="shared" ref="C12:H12" si="4">SUM(C6:C11)</f>
        <v>8400</v>
      </c>
      <c r="D12" s="76">
        <f t="shared" si="4"/>
        <v>8343</v>
      </c>
      <c r="E12" s="75">
        <f t="shared" si="4"/>
        <v>5750</v>
      </c>
      <c r="F12" s="76">
        <f t="shared" si="4"/>
        <v>5748</v>
      </c>
      <c r="G12" s="77">
        <f t="shared" si="4"/>
        <v>2690</v>
      </c>
      <c r="H12" s="78">
        <f t="shared" si="4"/>
        <v>2637</v>
      </c>
      <c r="I12" s="79"/>
      <c r="J12" s="80"/>
      <c r="K12" s="77">
        <f t="shared" ref="K12:P12" si="5">SUM(K6:K11)</f>
        <v>0</v>
      </c>
      <c r="L12" s="78">
        <f t="shared" si="5"/>
        <v>0</v>
      </c>
      <c r="M12" s="102">
        <f t="shared" si="5"/>
        <v>2048</v>
      </c>
      <c r="N12" s="81">
        <f t="shared" si="5"/>
        <v>2019</v>
      </c>
      <c r="O12" s="82">
        <f t="shared" si="5"/>
        <v>150</v>
      </c>
      <c r="P12" s="83">
        <f t="shared" si="5"/>
        <v>146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7" t="s">
        <v>27</v>
      </c>
      <c r="B14" s="84"/>
      <c r="C14" s="84"/>
      <c r="D14" s="84"/>
      <c r="F14" s="160" t="s">
        <v>10</v>
      </c>
      <c r="G14" s="161"/>
      <c r="H14" s="134" t="s">
        <v>30</v>
      </c>
      <c r="I14" s="135"/>
      <c r="J14" s="136"/>
      <c r="L14" s="96" t="s">
        <v>32</v>
      </c>
      <c r="M14" s="85"/>
      <c r="N14" s="85"/>
      <c r="O14" s="85"/>
      <c r="P14" s="8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26</v>
      </c>
      <c r="B15" s="153"/>
      <c r="C15" s="87" t="s">
        <v>7</v>
      </c>
      <c r="D15" s="88" t="s">
        <v>8</v>
      </c>
      <c r="F15" s="162"/>
      <c r="G15" s="163"/>
      <c r="H15" s="137"/>
      <c r="I15" s="138"/>
      <c r="J15" s="139"/>
      <c r="L15" s="131" t="s">
        <v>35</v>
      </c>
      <c r="M15" s="131"/>
      <c r="N15" s="131"/>
      <c r="O15" s="131"/>
      <c r="P15" s="99">
        <f>IF(R14=TRUE, 1, 0)</f>
        <v>1</v>
      </c>
    </row>
    <row r="16" spans="1:21" ht="18.75" customHeight="1" x14ac:dyDescent="0.35">
      <c r="A16" s="154" t="s">
        <v>29</v>
      </c>
      <c r="B16" s="155"/>
      <c r="C16" s="89">
        <f>G12+K12</f>
        <v>2690</v>
      </c>
      <c r="D16" s="90">
        <f>H12+L12</f>
        <v>2637</v>
      </c>
      <c r="F16" s="203" t="s">
        <v>11</v>
      </c>
      <c r="G16" s="204"/>
      <c r="H16" s="143">
        <v>2E-3</v>
      </c>
      <c r="I16" s="144"/>
      <c r="J16" s="145"/>
      <c r="L16" s="132"/>
      <c r="M16" s="132"/>
      <c r="N16" s="132"/>
      <c r="O16" s="132"/>
      <c r="P16" s="10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56" t="s">
        <v>28</v>
      </c>
      <c r="B17" s="157"/>
      <c r="C17" s="93">
        <f>M12+O12</f>
        <v>2198</v>
      </c>
      <c r="D17" s="94">
        <f>N12+P12</f>
        <v>2165</v>
      </c>
      <c r="F17" s="205" t="s">
        <v>12</v>
      </c>
      <c r="G17" s="206"/>
      <c r="H17" s="146" t="s">
        <v>50</v>
      </c>
      <c r="I17" s="147"/>
      <c r="J17" s="148"/>
      <c r="L17" s="133" t="s">
        <v>33</v>
      </c>
      <c r="M17" s="133"/>
      <c r="N17" s="133"/>
      <c r="O17" s="133"/>
      <c r="P17" s="100">
        <f>IF(R16=TRUE, 1, 0)</f>
        <v>1</v>
      </c>
    </row>
    <row r="18" spans="1:18" ht="18.75" customHeight="1" thickBot="1" x14ac:dyDescent="0.4">
      <c r="A18" s="158" t="s">
        <v>15</v>
      </c>
      <c r="B18" s="159"/>
      <c r="C18" s="91">
        <f>C16-C17</f>
        <v>492</v>
      </c>
      <c r="D18" s="92">
        <f>D16-D17</f>
        <v>472</v>
      </c>
      <c r="F18" s="164" t="s">
        <v>13</v>
      </c>
      <c r="G18" s="165"/>
      <c r="H18" s="149">
        <v>1E-3</v>
      </c>
      <c r="I18" s="150"/>
      <c r="J18" s="151"/>
      <c r="L18" s="132"/>
      <c r="M18" s="132"/>
      <c r="N18" s="132"/>
      <c r="O18" s="132"/>
      <c r="P18" s="101"/>
      <c r="R18" s="1" t="b">
        <f>AND(H19&gt;=-0.02, H19&lt;=0.02)</f>
        <v>1</v>
      </c>
    </row>
    <row r="19" spans="1:18" ht="16.5" customHeight="1" thickBot="1" x14ac:dyDescent="0.3">
      <c r="F19" s="219" t="s">
        <v>14</v>
      </c>
      <c r="G19" s="220"/>
      <c r="H19" s="140">
        <f>AVERAGE(H16:J18)</f>
        <v>1.5E-3</v>
      </c>
      <c r="I19" s="141"/>
      <c r="J19" s="142"/>
      <c r="L19" s="129" t="s">
        <v>34</v>
      </c>
      <c r="M19" s="129"/>
      <c r="N19" s="129"/>
      <c r="O19" s="129"/>
      <c r="P19" s="95">
        <f>IF(R18=TRUE, 1, 0)</f>
        <v>1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9"/>
      <c r="M20" s="129"/>
      <c r="N20" s="129"/>
      <c r="O20" s="129"/>
      <c r="P20" s="98"/>
    </row>
    <row r="21" spans="1:18" ht="31.9" customHeight="1" thickBot="1" x14ac:dyDescent="0.3">
      <c r="A21" s="97" t="s">
        <v>37</v>
      </c>
      <c r="B21" s="84"/>
      <c r="C21" s="84"/>
      <c r="D21" s="84"/>
      <c r="E21" s="54"/>
      <c r="F21" s="54"/>
      <c r="G21" s="54"/>
      <c r="H21" s="54"/>
      <c r="I21" s="54"/>
      <c r="J21" s="54"/>
      <c r="K21" s="54"/>
      <c r="L21" s="103"/>
      <c r="M21" s="103"/>
      <c r="N21" s="103"/>
      <c r="O21" s="103"/>
      <c r="P21" s="98"/>
    </row>
    <row r="22" spans="1:18" ht="31.9" customHeight="1" thickBot="1" x14ac:dyDescent="0.3">
      <c r="A22" s="152" t="s">
        <v>26</v>
      </c>
      <c r="B22" s="153"/>
      <c r="C22" s="87" t="s">
        <v>7</v>
      </c>
      <c r="D22" s="88" t="s">
        <v>8</v>
      </c>
      <c r="E22" s="54"/>
      <c r="F22" s="54"/>
      <c r="G22" s="54"/>
      <c r="H22" s="54"/>
      <c r="I22" s="54"/>
      <c r="J22" s="54"/>
      <c r="K22" s="54"/>
      <c r="L22" s="103"/>
      <c r="M22" s="103"/>
      <c r="N22" s="103"/>
      <c r="O22" s="103"/>
      <c r="P22" s="98"/>
    </row>
    <row r="23" spans="1:18" ht="16.899999999999999" customHeight="1" x14ac:dyDescent="0.35">
      <c r="A23" s="193" t="s">
        <v>38</v>
      </c>
      <c r="B23" s="194"/>
      <c r="C23" s="89">
        <v>1800</v>
      </c>
      <c r="D23" s="90">
        <v>1763</v>
      </c>
      <c r="E23" s="54"/>
      <c r="F23" s="54"/>
      <c r="G23" s="54"/>
      <c r="H23" s="54"/>
      <c r="I23" s="54"/>
      <c r="J23" s="54"/>
      <c r="K23" s="54"/>
      <c r="L23" s="103"/>
      <c r="M23" s="103"/>
      <c r="N23" s="103"/>
      <c r="O23" s="103"/>
      <c r="P23" s="98"/>
    </row>
    <row r="24" spans="1:18" ht="18.649999999999999" customHeight="1" thickBot="1" x14ac:dyDescent="0.4">
      <c r="A24" s="195" t="s">
        <v>39</v>
      </c>
      <c r="B24" s="196"/>
      <c r="C24" s="93">
        <v>2048</v>
      </c>
      <c r="D24" s="94">
        <v>2019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49999999999999" customHeight="1" thickBot="1" x14ac:dyDescent="0.4">
      <c r="A25" s="197" t="s">
        <v>15</v>
      </c>
      <c r="B25" s="198"/>
      <c r="C25" s="110">
        <f>C23-C24</f>
        <v>-248</v>
      </c>
      <c r="D25" s="111">
        <f>D23-D24</f>
        <v>-256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9" customFormat="1" ht="33" customHeight="1" x14ac:dyDescent="0.35">
      <c r="A26" s="104"/>
      <c r="B26" s="105"/>
      <c r="C26" s="106"/>
      <c r="D26" s="106"/>
      <c r="E26" s="107"/>
      <c r="F26" s="107"/>
      <c r="G26" s="107"/>
      <c r="H26" s="107"/>
      <c r="I26" s="107"/>
      <c r="J26" s="107"/>
      <c r="K26" s="107"/>
      <c r="L26" s="108"/>
      <c r="M26" s="108"/>
      <c r="N26" s="107"/>
      <c r="O26" s="107"/>
    </row>
    <row r="27" spans="1:18" ht="13.15" customHeight="1" thickBot="1" x14ac:dyDescent="0.4">
      <c r="A27" s="112"/>
      <c r="B27" s="113"/>
      <c r="C27" s="114"/>
      <c r="D27" s="114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69"/>
    </row>
    <row r="29" spans="1:18" ht="20.149999999999999" customHeight="1" x14ac:dyDescent="0.2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Q29" s="69"/>
    </row>
    <row r="30" spans="1:18" ht="20.149999999999999" customHeight="1" thickBot="1" x14ac:dyDescent="0.3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5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16" t="s">
        <v>16</v>
      </c>
      <c r="B33" s="217"/>
      <c r="C33" s="217"/>
      <c r="D33" s="217"/>
      <c r="E33" s="217"/>
      <c r="F33" s="218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3">
      <c r="A34" s="5" t="s">
        <v>6</v>
      </c>
      <c r="B34" s="169" t="s">
        <v>21</v>
      </c>
      <c r="C34" s="170"/>
      <c r="D34" s="171" t="s">
        <v>20</v>
      </c>
      <c r="E34" s="172"/>
      <c r="F34" s="172"/>
      <c r="G34" s="173"/>
      <c r="H34" s="171" t="s">
        <v>17</v>
      </c>
      <c r="I34" s="173"/>
      <c r="J34" s="172" t="s">
        <v>18</v>
      </c>
      <c r="K34" s="172"/>
      <c r="L34" s="182" t="s">
        <v>3</v>
      </c>
      <c r="M34" s="182"/>
      <c r="N34" s="221" t="s">
        <v>4</v>
      </c>
      <c r="O34" s="222"/>
      <c r="P34" s="60" t="s">
        <v>19</v>
      </c>
    </row>
    <row r="35" spans="1:17" ht="18.75" customHeight="1" thickBot="1" x14ac:dyDescent="0.3">
      <c r="A35" s="61" t="s">
        <v>22</v>
      </c>
      <c r="B35" s="167"/>
      <c r="C35" s="168"/>
      <c r="D35" s="174"/>
      <c r="E35" s="175"/>
      <c r="F35" s="175"/>
      <c r="G35" s="176"/>
      <c r="H35" s="174"/>
      <c r="I35" s="176"/>
      <c r="J35" s="180"/>
      <c r="K35" s="181"/>
      <c r="L35" s="178"/>
      <c r="M35" s="179"/>
      <c r="N35" s="223"/>
      <c r="O35" s="224"/>
      <c r="P35" s="59">
        <f t="shared" ref="P35:P43" si="6">L35-N35</f>
        <v>0</v>
      </c>
    </row>
    <row r="36" spans="1:17" ht="18.75" customHeight="1" thickBot="1" x14ac:dyDescent="0.3">
      <c r="A36" s="62" t="s">
        <v>22</v>
      </c>
      <c r="B36" s="166"/>
      <c r="C36" s="166"/>
      <c r="D36" s="121"/>
      <c r="E36" s="122"/>
      <c r="F36" s="122"/>
      <c r="G36" s="123"/>
      <c r="H36" s="121"/>
      <c r="I36" s="123"/>
      <c r="J36" s="201"/>
      <c r="K36" s="202"/>
      <c r="L36" s="178"/>
      <c r="M36" s="179"/>
      <c r="N36" s="223"/>
      <c r="O36" s="224"/>
      <c r="P36" s="59">
        <f t="shared" si="6"/>
        <v>0</v>
      </c>
    </row>
    <row r="37" spans="1:17" ht="19.149999999999999" customHeight="1" thickBot="1" x14ac:dyDescent="0.3">
      <c r="A37" s="62" t="s">
        <v>22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77"/>
      <c r="L37" s="124"/>
      <c r="M37" s="125"/>
      <c r="N37" s="117"/>
      <c r="O37" s="118"/>
      <c r="P37" s="59">
        <f t="shared" si="6"/>
        <v>0</v>
      </c>
    </row>
    <row r="38" spans="1:17" ht="19.5" customHeight="1" thickBot="1" x14ac:dyDescent="0.3">
      <c r="A38" s="61" t="s">
        <v>22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59">
        <f t="shared" si="6"/>
        <v>0</v>
      </c>
    </row>
    <row r="39" spans="1:17" ht="19.5" customHeight="1" thickBot="1" x14ac:dyDescent="0.3">
      <c r="A39" s="62" t="s">
        <v>22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6"/>
        <v>0</v>
      </c>
    </row>
    <row r="40" spans="1:17" ht="19.5" customHeight="1" thickBot="1" x14ac:dyDescent="0.3">
      <c r="A40" s="62" t="s">
        <v>22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9">
        <f t="shared" si="6"/>
        <v>0</v>
      </c>
    </row>
    <row r="41" spans="1:17" ht="19.5" customHeight="1" thickBot="1" x14ac:dyDescent="0.3">
      <c r="A41" s="61" t="s">
        <v>22</v>
      </c>
      <c r="B41" s="126"/>
      <c r="C41" s="127"/>
      <c r="D41" s="119"/>
      <c r="E41" s="128"/>
      <c r="F41" s="128"/>
      <c r="G41" s="120"/>
      <c r="H41" s="119"/>
      <c r="I41" s="120"/>
      <c r="J41" s="119"/>
      <c r="K41" s="120"/>
      <c r="L41" s="124"/>
      <c r="M41" s="125"/>
      <c r="N41" s="117"/>
      <c r="O41" s="118"/>
      <c r="P41" s="59">
        <f t="shared" si="6"/>
        <v>0</v>
      </c>
    </row>
    <row r="42" spans="1:17" ht="19.5" customHeight="1" thickBot="1" x14ac:dyDescent="0.3">
      <c r="A42" s="62" t="s">
        <v>22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59">
        <f t="shared" si="6"/>
        <v>0</v>
      </c>
    </row>
    <row r="43" spans="1:17" ht="18.75" customHeight="1" x14ac:dyDescent="0.25">
      <c r="A43" s="62" t="s">
        <v>22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9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2025-08-14T02:12:02Z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