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CFA/5635 lancaster/"/>
    </mc:Choice>
  </mc:AlternateContent>
  <xr:revisionPtr revIDLastSave="0" documentId="8_{89E79E1A-FDD3-439B-93DF-18715DA7AD3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<sst xmlns="http://schemas.openxmlformats.org/spreadsheetml/2006/main" count="83" uniqueCount="52">
  <si>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</si>
  <si>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</si>
  <si>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</si>
  <si>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</si>
  <si>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</si>
  <si>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</si>
  <si>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</si>
  <si>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</si>
  <si>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</si>
  <si>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</si>
  <si>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</si>
  <si>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</si>
  <si>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</si>
  <si>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</si>
  <si>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</si>
  <si>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</si>
  <si>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</si>
  <si>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</si>
  <si>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</si>
  <si>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</si>
  <si>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</si>
  <si>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</si>
  <si>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</si>
  <si>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</si>
  <si>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</si>
  <si>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</si>
  <si>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</si>
  <si>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</si>
  <si>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</si>
  <si>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</si>
  <si>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</si>
  <si>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</si>
  <si>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</si>
  <si>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</si>
  <si>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</si>
  <si>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</si>
  <si>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</si>
  <si>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</si>
  <si>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</si>
  <si>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</si>
  <si>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</si>
  <si>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</si>
  <si>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</si>
  <si>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</si>
  <si>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</si>
  <si>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</si>
  <si>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</si>
  <si>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 xml:space="preserve">DINING  </t>
  </si>
  <si>
    <t>MEAL FULFILLMENT AREA</t>
  </si>
  <si>
    <t xml:space="preserve">BOH </t>
  </si>
  <si>
    <t xml:space="preserve">KITCHEN HD 1 </t>
  </si>
  <si>
    <t xml:space="preserve">KITCHEN HD 2&amp;3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</si>
</sst>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6" zoomScale="85" zoomScaleNormal="85" zoomScaleSheetLayoutView="85" workbookViewId="0">
      <selection activeCell="H20" sqref="H20:J2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21.81640625" style="1" customWidth="1"/>
    <col min="18" max="19" width="9.1796875" style="1" hidden="1" customWidth="1"/>
    <col min="20" max="20" width="10.1796875" style="1" customWidth="1"/>
    <col min="21" max="21" width="6.54296875" style="1" bestFit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41</v>
      </c>
      <c r="B6" s="112" t="s">
        <v>46</v>
      </c>
      <c r="C6" s="23">
        <v>8125</v>
      </c>
      <c r="D6" s="24">
        <v>8048</v>
      </c>
      <c r="E6" s="23">
        <f t="shared" ref="E6:F7" si="0">C6-G6</f>
        <v>6375</v>
      </c>
      <c r="F6" s="24">
        <f t="shared" si="0"/>
        <v>6251</v>
      </c>
      <c r="G6" s="25">
        <v>1750</v>
      </c>
      <c r="H6" s="26">
        <v>1797</v>
      </c>
      <c r="I6" s="27">
        <f>G6/C6</f>
        <v>0.2153846153846154</v>
      </c>
      <c r="J6" s="28">
        <f>H6/D6</f>
        <v>0.22328528827037775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42</v>
      </c>
      <c r="B7" s="113" t="s">
        <v>48</v>
      </c>
      <c r="C7" s="35">
        <v>4375</v>
      </c>
      <c r="D7" s="36">
        <v>4447</v>
      </c>
      <c r="E7" s="35">
        <f t="shared" si="0"/>
        <v>3300</v>
      </c>
      <c r="F7" s="36">
        <f t="shared" si="0"/>
        <v>3394</v>
      </c>
      <c r="G7" s="37">
        <v>1075</v>
      </c>
      <c r="H7" s="38">
        <v>1053</v>
      </c>
      <c r="I7" s="39">
        <f t="shared" ref="I7:J7" si="1">G7/C7</f>
        <v>0.24571428571428572</v>
      </c>
      <c r="J7" s="40">
        <f t="shared" si="1"/>
        <v>0.23678884641331235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43</v>
      </c>
      <c r="B8" s="113" t="s">
        <v>47</v>
      </c>
      <c r="C8" s="35">
        <v>5250</v>
      </c>
      <c r="D8" s="36">
        <v>5204</v>
      </c>
      <c r="E8" s="35">
        <f t="shared" ref="E8:E9" si="2">C8-G8</f>
        <v>3975</v>
      </c>
      <c r="F8" s="36">
        <f t="shared" ref="F8:F9" si="3">D8-H8</f>
        <v>3940</v>
      </c>
      <c r="G8" s="37">
        <v>1275</v>
      </c>
      <c r="H8" s="38">
        <v>1264</v>
      </c>
      <c r="I8" s="39">
        <f t="shared" ref="I8:I9" si="4">G8/C8</f>
        <v>0.24285714285714285</v>
      </c>
      <c r="J8" s="40">
        <f t="shared" ref="J8:J9" si="5">H8/D8</f>
        <v>0.24289008455034589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44</v>
      </c>
      <c r="B9" s="70" t="s">
        <v>49</v>
      </c>
      <c r="C9" s="35">
        <v>1750</v>
      </c>
      <c r="D9" s="36">
        <v>1722</v>
      </c>
      <c r="E9" s="35">
        <f t="shared" si="2"/>
        <v>1325</v>
      </c>
      <c r="F9" s="36">
        <f t="shared" si="3"/>
        <v>1294</v>
      </c>
      <c r="G9" s="37">
        <v>425</v>
      </c>
      <c r="H9" s="38">
        <v>428</v>
      </c>
      <c r="I9" s="39">
        <f t="shared" si="4"/>
        <v>0.24285714285714285</v>
      </c>
      <c r="J9" s="40">
        <f t="shared" si="5"/>
        <v>0.24854819976771197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10</v>
      </c>
      <c r="B10" s="70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1947</v>
      </c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1440</v>
      </c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45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>
        <v>303</v>
      </c>
      <c r="Q12" s="61"/>
      <c r="R12" s="66"/>
    </row>
    <row r="13" spans="1:21" ht="20.149999999999999" customHeight="1" thickBot="1" x14ac:dyDescent="0.3">
      <c r="A13" s="190" t="s">
        <v>28</v>
      </c>
      <c r="B13" s="191"/>
      <c r="C13" s="73">
        <f t="shared" ref="C13:H13" si="6">SUM(C6:C12)</f>
        <v>19500</v>
      </c>
      <c r="D13" s="74">
        <f t="shared" si="6"/>
        <v>19421</v>
      </c>
      <c r="E13" s="73">
        <f t="shared" si="6"/>
        <v>14975</v>
      </c>
      <c r="F13" s="74">
        <f t="shared" si="6"/>
        <v>14879</v>
      </c>
      <c r="G13" s="75">
        <f t="shared" si="6"/>
        <v>4525</v>
      </c>
      <c r="H13" s="76">
        <f t="shared" si="6"/>
        <v>4542</v>
      </c>
      <c r="I13" s="77"/>
      <c r="J13" s="78"/>
      <c r="K13" s="75">
        <f t="shared" ref="K13:P13" si="7">SUM(K6:K12)</f>
        <v>0</v>
      </c>
      <c r="L13" s="76">
        <f t="shared" si="7"/>
        <v>0</v>
      </c>
      <c r="M13" s="100">
        <f t="shared" si="7"/>
        <v>3315</v>
      </c>
      <c r="N13" s="79">
        <f t="shared" si="7"/>
        <v>3387</v>
      </c>
      <c r="O13" s="80">
        <f t="shared" si="7"/>
        <v>300</v>
      </c>
      <c r="P13" s="81">
        <f t="shared" si="7"/>
        <v>303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147" t="s">
        <v>12</v>
      </c>
      <c r="G15" s="148"/>
      <c r="H15" s="121" t="s">
        <v>32</v>
      </c>
      <c r="I15" s="122"/>
      <c r="J15" s="123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28</v>
      </c>
      <c r="B16" s="140"/>
      <c r="C16" s="85" t="s">
        <v>7</v>
      </c>
      <c r="D16" s="86" t="s">
        <v>8</v>
      </c>
      <c r="F16" s="149"/>
      <c r="G16" s="150"/>
      <c r="H16" s="124"/>
      <c r="I16" s="125"/>
      <c r="J16" s="126"/>
      <c r="L16" s="118" t="s">
        <v>37</v>
      </c>
      <c r="M16" s="118"/>
      <c r="N16" s="118"/>
      <c r="O16" s="118"/>
      <c r="P16" s="97">
        <f>IF(R15=TRUE, 1, 0)</f>
        <v>1</v>
      </c>
    </row>
    <row r="17" spans="1:21" ht="18.75" customHeight="1" x14ac:dyDescent="0.35">
      <c r="A17" s="141" t="s">
        <v>31</v>
      </c>
      <c r="B17" s="142"/>
      <c r="C17" s="87">
        <f>G13+K13</f>
        <v>4525</v>
      </c>
      <c r="D17" s="88">
        <f>H13+L13</f>
        <v>4542</v>
      </c>
      <c r="F17" s="195" t="s">
        <v>13</v>
      </c>
      <c r="G17" s="196"/>
      <c r="H17" s="130">
        <v>2.1999999999999999E-2</v>
      </c>
      <c r="I17" s="131"/>
      <c r="J17" s="132"/>
      <c r="L17" s="119"/>
      <c r="M17" s="119"/>
      <c r="N17" s="119"/>
      <c r="O17" s="119"/>
      <c r="P17" s="99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43" t="s">
        <v>30</v>
      </c>
      <c r="B18" s="144"/>
      <c r="C18" s="91">
        <f>M13+O13</f>
        <v>3615</v>
      </c>
      <c r="D18" s="92">
        <f>N13+P13</f>
        <v>3690</v>
      </c>
      <c r="F18" s="197" t="s">
        <v>14</v>
      </c>
      <c r="G18" s="198"/>
      <c r="H18" s="133">
        <v>1.4E-2</v>
      </c>
      <c r="I18" s="134"/>
      <c r="J18" s="135"/>
      <c r="L18" s="120" t="s">
        <v>35</v>
      </c>
      <c r="M18" s="120"/>
      <c r="N18" s="120"/>
      <c r="O18" s="120"/>
      <c r="P18" s="98">
        <f>IF(R17=TRUE, 1, 0)</f>
        <v>1</v>
      </c>
    </row>
    <row r="19" spans="1:21" ht="18.75" customHeight="1" thickBot="1" x14ac:dyDescent="0.4">
      <c r="A19" s="145" t="s">
        <v>18</v>
      </c>
      <c r="B19" s="146"/>
      <c r="C19" s="89">
        <f>C17-C18</f>
        <v>910</v>
      </c>
      <c r="D19" s="90">
        <f>D17-D18</f>
        <v>852</v>
      </c>
      <c r="F19" s="176" t="s">
        <v>15</v>
      </c>
      <c r="G19" s="177"/>
      <c r="H19" s="136">
        <v>2.4E-2</v>
      </c>
      <c r="I19" s="137"/>
      <c r="J19" s="138"/>
      <c r="L19" s="119"/>
      <c r="M19" s="119"/>
      <c r="N19" s="119"/>
      <c r="O19" s="119"/>
      <c r="P19" s="99"/>
      <c r="R19" s="1" t="b">
        <f>AND(H20&gt;=-0.02, H20&lt;=0.02)</f>
        <v>1</v>
      </c>
    </row>
    <row r="20" spans="1:21" ht="16.5" customHeight="1" thickBot="1" x14ac:dyDescent="0.3">
      <c r="F20" s="211" t="s">
        <v>16</v>
      </c>
      <c r="G20" s="212"/>
      <c r="H20" s="127">
        <f>AVERAGE(H17:J19)</f>
        <v>0.02</v>
      </c>
      <c r="I20" s="128"/>
      <c r="J20" s="129"/>
      <c r="L20" s="116" t="s">
        <v>36</v>
      </c>
      <c r="M20" s="116"/>
      <c r="N20" s="116"/>
      <c r="O20" s="116"/>
      <c r="P20" s="93">
        <f>IF(R19=TRUE, 1, 0)</f>
        <v>1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6"/>
      <c r="M21" s="116"/>
      <c r="N21" s="116"/>
      <c r="O21" s="116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  <c r="Q24" s="67"/>
    </row>
    <row r="25" spans="1:21" ht="20.149999999999999" customHeight="1" x14ac:dyDescent="0.25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4"/>
      <c r="Q25" s="67"/>
    </row>
    <row r="26" spans="1:21" ht="20.149999999999999" customHeight="1" thickBot="1" x14ac:dyDescent="0.3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8" t="s">
        <v>19</v>
      </c>
      <c r="B29" s="209"/>
      <c r="C29" s="209"/>
      <c r="D29" s="209"/>
      <c r="E29" s="209"/>
      <c r="F29" s="210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7" t="s">
        <v>24</v>
      </c>
      <c r="C30" s="158"/>
      <c r="D30" s="161" t="s">
        <v>23</v>
      </c>
      <c r="E30" s="162"/>
      <c r="F30" s="162"/>
      <c r="G30" s="163"/>
      <c r="H30" s="161" t="s">
        <v>20</v>
      </c>
      <c r="I30" s="163"/>
      <c r="J30" s="162" t="s">
        <v>21</v>
      </c>
      <c r="K30" s="162"/>
      <c r="L30" s="194" t="s">
        <v>3</v>
      </c>
      <c r="M30" s="194"/>
      <c r="N30" s="192" t="s">
        <v>4</v>
      </c>
      <c r="O30" s="193"/>
      <c r="P30" s="58" t="s">
        <v>22</v>
      </c>
    </row>
    <row r="31" spans="1:21" ht="18.75" customHeight="1" thickBot="1" x14ac:dyDescent="0.3">
      <c r="A31" s="59" t="s">
        <v>25</v>
      </c>
      <c r="B31" s="155" t="s">
        <v>39</v>
      </c>
      <c r="C31" s="156"/>
      <c r="D31" s="164"/>
      <c r="E31" s="165"/>
      <c r="F31" s="165"/>
      <c r="G31" s="166"/>
      <c r="H31" s="164" t="s">
        <v>40</v>
      </c>
      <c r="I31" s="166"/>
      <c r="J31" s="170" t="s">
        <v>40</v>
      </c>
      <c r="K31" s="171"/>
      <c r="L31" s="168">
        <v>0</v>
      </c>
      <c r="M31" s="169"/>
      <c r="N31" s="188">
        <v>1080</v>
      </c>
      <c r="O31" s="189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54" t="s">
        <v>39</v>
      </c>
      <c r="C32" s="154"/>
      <c r="D32" s="151"/>
      <c r="E32" s="152"/>
      <c r="F32" s="152"/>
      <c r="G32" s="153"/>
      <c r="H32" s="151" t="s">
        <v>40</v>
      </c>
      <c r="I32" s="153"/>
      <c r="J32" s="174" t="s">
        <v>40</v>
      </c>
      <c r="K32" s="175"/>
      <c r="L32" s="168">
        <v>0</v>
      </c>
      <c r="M32" s="169"/>
      <c r="N32" s="188">
        <v>832</v>
      </c>
      <c r="O32" s="189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701</v>
      </c>
      <c r="O33" s="189"/>
      <c r="P33" s="57">
        <f t="shared" si="8"/>
        <v>-701</v>
      </c>
    </row>
    <row r="34" spans="1:16" ht="19.149999999999999" customHeight="1" x14ac:dyDescent="0.25">
      <c r="A34" s="60" t="s">
        <v>25</v>
      </c>
      <c r="B34" s="159" t="s">
        <v>39</v>
      </c>
      <c r="C34" s="160"/>
      <c r="D34" s="151"/>
      <c r="E34" s="152"/>
      <c r="F34" s="152"/>
      <c r="G34" s="153"/>
      <c r="H34" s="151" t="s">
        <v>40</v>
      </c>
      <c r="I34" s="153"/>
      <c r="J34" s="151" t="s">
        <v>40</v>
      </c>
      <c r="K34" s="167"/>
      <c r="L34" s="172">
        <v>0</v>
      </c>
      <c r="M34" s="173"/>
      <c r="N34" s="114">
        <v>390</v>
      </c>
      <c r="O34" s="115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222C30-AFD9-4C1D-90FC-056E59A2C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2026-02-12T21:04:13Z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