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1182 - Irving, TX (RTU REPL.)/2 DRAWINGS/"/>
    </mc:Choice>
  </mc:AlternateContent>
  <xr:revisionPtr revIDLastSave="0" documentId="8_{A85DB697-2B64-5B44-9A32-5C8FED735E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H13" i="1"/>
  <c r="D17" i="1"/>
  <c r="D19" i="1"/>
  <c r="J8" i="1"/>
  <c r="I8" i="1"/>
  <c r="F8" i="1"/>
  <c r="E8" i="1"/>
  <c r="P34" i="1"/>
  <c r="P35" i="1"/>
  <c r="P36" i="1"/>
  <c r="P37" i="1"/>
  <c r="P38" i="1"/>
  <c r="P39" i="1"/>
  <c r="P13" i="1"/>
  <c r="O13" i="1"/>
  <c r="N13" i="1"/>
  <c r="M13" i="1"/>
  <c r="L13" i="1"/>
  <c r="G13" i="1"/>
  <c r="D13" i="1"/>
  <c r="C13" i="1"/>
  <c r="H20" i="1"/>
  <c r="P33" i="1"/>
  <c r="P32" i="1"/>
  <c r="P31" i="1"/>
  <c r="T17" i="1"/>
  <c r="R19" i="1"/>
  <c r="P20" i="1"/>
  <c r="D18" i="1"/>
  <c r="C18" i="1"/>
  <c r="C17" i="1"/>
  <c r="C19" i="1"/>
  <c r="T15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<sst xmlns="http://schemas.openxmlformats.org/spreadsheetml/2006/main" count="80" uniqueCount="53">
  <si>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</si>
  <si>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</si>
  <si>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</si>
  <si>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</si>
  <si>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</si>
  <si>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</si>
  <si>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</si>
  <si>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</si>
  <si>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</si>
  <si>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</si>
  <si>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</si>
  <si>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</si>
  <si>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</si>
  <si>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</si>
  <si>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</si>
  <si>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</si>
  <si>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</si>
  <si>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</si>
  <si>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</si>
  <si>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</si>
  <si>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</si>
  <si>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</si>
  <si>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</si>
  <si>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</si>
  <si>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</si>
  <si>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</si>
  <si>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</si>
  <si>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</si>
  <si>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</si>
  <si>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</si>
  <si>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</si>
  <si>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</si>
  <si>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</si>
  <si>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</si>
  <si>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</si>
  <si>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</si>
  <si>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</si>
  <si>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</si>
  <si>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</si>
  <si>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</si>
  <si>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</si>
  <si>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NA</t>
  </si>
  <si>
    <t>RTU-3</t>
  </si>
  <si>
    <t>KEF-1</t>
  </si>
  <si>
    <t>EF-4</t>
  </si>
  <si>
    <t>BACK ROOM</t>
  </si>
  <si>
    <t>KITCHEN</t>
  </si>
  <si>
    <t>DINING AREA</t>
  </si>
  <si>
    <t>HD-1</t>
  </si>
  <si>
    <t>W RR</t>
  </si>
  <si>
    <t>M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</si>
</sst>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I11" sqref="I11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25">
      <c r="A3" s="85"/>
    </row>
    <row r="4" spans="1:21" ht="20.100000000000001" customHeight="1" thickBot="1" x14ac:dyDescent="0.2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29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15">
      <c r="A6" s="72" t="s">
        <v>26</v>
      </c>
      <c r="B6" s="70" t="s">
        <v>45</v>
      </c>
      <c r="C6" s="23">
        <v>1200</v>
      </c>
      <c r="D6" s="24">
        <v>1126</v>
      </c>
      <c r="E6" s="23">
        <f t="shared" ref="E6:F8" si="0">C6-G6</f>
        <v>960</v>
      </c>
      <c r="F6" s="24">
        <f t="shared" si="0"/>
        <v>872</v>
      </c>
      <c r="G6" s="25">
        <v>240</v>
      </c>
      <c r="H6" s="26">
        <v>254</v>
      </c>
      <c r="I6" s="27">
        <f>G6/C6</f>
        <v>0.2</v>
      </c>
      <c r="J6" s="28">
        <f>H6/D6</f>
        <v>0.2255772646536412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15">
      <c r="A7" s="73" t="s">
        <v>27</v>
      </c>
      <c r="B7" s="71" t="s">
        <v>46</v>
      </c>
      <c r="C7" s="35">
        <v>3000</v>
      </c>
      <c r="D7" s="36">
        <v>2776</v>
      </c>
      <c r="E7" s="35">
        <f t="shared" si="0"/>
        <v>2400</v>
      </c>
      <c r="F7" s="36">
        <f t="shared" si="0"/>
        <v>2135</v>
      </c>
      <c r="G7" s="37">
        <v>600</v>
      </c>
      <c r="H7" s="38">
        <v>641</v>
      </c>
      <c r="I7" s="39">
        <f t="shared" ref="I7:J8" si="1">G7/C7</f>
        <v>0.2</v>
      </c>
      <c r="J7" s="40">
        <f t="shared" si="1"/>
        <v>0.23090778097982709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15">
      <c r="A8" s="73" t="s">
        <v>42</v>
      </c>
      <c r="B8" s="71" t="s">
        <v>47</v>
      </c>
      <c r="C8" s="35">
        <v>5000</v>
      </c>
      <c r="D8" s="36">
        <v>4430</v>
      </c>
      <c r="E8" s="35">
        <f t="shared" si="0"/>
        <v>4000</v>
      </c>
      <c r="F8" s="36">
        <f t="shared" si="0"/>
        <v>3495</v>
      </c>
      <c r="G8" s="37">
        <v>1000</v>
      </c>
      <c r="H8" s="38">
        <v>935</v>
      </c>
      <c r="I8" s="39">
        <f t="shared" si="1"/>
        <v>0.2</v>
      </c>
      <c r="J8" s="40">
        <f t="shared" si="1"/>
        <v>0.2110609480812641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15">
      <c r="A9" s="73" t="s">
        <v>11</v>
      </c>
      <c r="B9" s="71" t="s">
        <v>48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2350</v>
      </c>
      <c r="L9" s="38">
        <v>2768</v>
      </c>
      <c r="M9" s="43"/>
      <c r="N9" s="44"/>
      <c r="O9" s="45"/>
      <c r="P9" s="46"/>
      <c r="Q9" s="52"/>
      <c r="R9" s="66"/>
    </row>
    <row r="10" spans="1:21" ht="20.100000000000001" customHeight="1" x14ac:dyDescent="0.15">
      <c r="A10" s="73" t="s">
        <v>43</v>
      </c>
      <c r="B10" s="71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3600</v>
      </c>
      <c r="N10" s="51">
        <v>4284</v>
      </c>
      <c r="O10" s="45"/>
      <c r="P10" s="46"/>
      <c r="Q10" s="61"/>
      <c r="R10" s="66"/>
    </row>
    <row r="11" spans="1:21" ht="20.100000000000001" customHeight="1" x14ac:dyDescent="0.15">
      <c r="A11" s="73" t="s">
        <v>28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205" t="s">
        <v>41</v>
      </c>
      <c r="P11" s="204">
        <v>112</v>
      </c>
      <c r="Q11" s="61"/>
      <c r="R11" s="66"/>
    </row>
    <row r="12" spans="1:21" ht="20.100000000000001" customHeight="1" thickBot="1" x14ac:dyDescent="0.2">
      <c r="A12" s="73" t="s">
        <v>44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 t="s">
        <v>41</v>
      </c>
      <c r="P12" s="51">
        <v>118</v>
      </c>
      <c r="Q12" s="61"/>
      <c r="R12" s="66"/>
    </row>
    <row r="13" spans="1:21" ht="20.100000000000001" customHeight="1" thickBot="1" x14ac:dyDescent="0.2">
      <c r="A13" s="102" t="s">
        <v>30</v>
      </c>
      <c r="B13" s="103"/>
      <c r="C13" s="74">
        <f>SUM(C6:C12)</f>
        <v>9200</v>
      </c>
      <c r="D13" s="75">
        <f>SUM(D6:D12)</f>
        <v>8332</v>
      </c>
      <c r="E13" s="74">
        <f>SUM(E6:E12)</f>
        <v>7360</v>
      </c>
      <c r="F13" s="75">
        <f>SUM(F6:F12)</f>
        <v>6502</v>
      </c>
      <c r="G13" s="76">
        <f>SUM(G6:G12)</f>
        <v>1840</v>
      </c>
      <c r="H13" s="77">
        <f>SUM(H6:H12)</f>
        <v>1830</v>
      </c>
      <c r="I13" s="78"/>
      <c r="J13" s="79"/>
      <c r="K13" s="76">
        <f>SUM(K6:K12)</f>
        <v>2350</v>
      </c>
      <c r="L13" s="77">
        <f>SUM(L6:L12)</f>
        <v>2768</v>
      </c>
      <c r="M13" s="101">
        <f>SUM(M6:M12)</f>
        <v>3600</v>
      </c>
      <c r="N13" s="80">
        <f>SUM(N6:N12)</f>
        <v>4284</v>
      </c>
      <c r="O13" s="81">
        <f>SUM(O6:O12)</f>
        <v>0</v>
      </c>
      <c r="P13" s="82">
        <f>SUM(P6:P12)</f>
        <v>230</v>
      </c>
      <c r="Q13" s="52"/>
      <c r="R13" s="66"/>
    </row>
    <row r="14" spans="1:21" ht="20.100000000000001" customHeight="1" thickBot="1" x14ac:dyDescent="0.2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">
      <c r="A15" s="96" t="s">
        <v>31</v>
      </c>
      <c r="B15" s="83"/>
      <c r="C15" s="83"/>
      <c r="D15" s="83"/>
      <c r="F15" s="195" t="s">
        <v>12</v>
      </c>
      <c r="G15" s="196"/>
      <c r="H15" s="169" t="s">
        <v>34</v>
      </c>
      <c r="I15" s="170"/>
      <c r="J15" s="171"/>
      <c r="L15" s="95" t="s">
        <v>36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187" t="s">
        <v>30</v>
      </c>
      <c r="B16" s="188"/>
      <c r="C16" s="86" t="s">
        <v>7</v>
      </c>
      <c r="D16" s="87" t="s">
        <v>8</v>
      </c>
      <c r="F16" s="197"/>
      <c r="G16" s="198"/>
      <c r="H16" s="172"/>
      <c r="I16" s="173"/>
      <c r="J16" s="174"/>
      <c r="L16" s="166" t="s">
        <v>39</v>
      </c>
      <c r="M16" s="166"/>
      <c r="N16" s="166"/>
      <c r="O16" s="166"/>
      <c r="P16" s="98">
        <f>IF(R15=TRUE, 1, 0)</f>
        <v>1</v>
      </c>
    </row>
    <row r="17" spans="1:21" ht="18.75" customHeight="1" x14ac:dyDescent="0.15">
      <c r="A17" s="189" t="s">
        <v>33</v>
      </c>
      <c r="B17" s="190"/>
      <c r="C17" s="88">
        <f>G13+K13</f>
        <v>4190</v>
      </c>
      <c r="D17" s="89">
        <f>H13+L13</f>
        <v>4598</v>
      </c>
      <c r="F17" s="118" t="s">
        <v>13</v>
      </c>
      <c r="G17" s="119"/>
      <c r="H17" s="178">
        <v>0.03</v>
      </c>
      <c r="I17" s="179"/>
      <c r="J17" s="180"/>
      <c r="L17" s="167"/>
      <c r="M17" s="167"/>
      <c r="N17" s="167"/>
      <c r="O17" s="167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">
      <c r="A18" s="191" t="s">
        <v>32</v>
      </c>
      <c r="B18" s="192"/>
      <c r="C18" s="92">
        <f>M13+O13</f>
        <v>3600</v>
      </c>
      <c r="D18" s="93">
        <f>N13+P13</f>
        <v>4514</v>
      </c>
      <c r="F18" s="120" t="s">
        <v>14</v>
      </c>
      <c r="G18" s="121"/>
      <c r="H18" s="181" t="s">
        <v>41</v>
      </c>
      <c r="I18" s="182"/>
      <c r="J18" s="183"/>
      <c r="L18" s="168" t="s">
        <v>37</v>
      </c>
      <c r="M18" s="168"/>
      <c r="N18" s="168"/>
      <c r="O18" s="168"/>
      <c r="P18" s="99">
        <f>IF(R17=TRUE, 1, 0)</f>
        <v>1</v>
      </c>
    </row>
    <row r="19" spans="1:21" ht="18.75" customHeight="1" thickBot="1" x14ac:dyDescent="0.2">
      <c r="A19" s="193" t="s">
        <v>18</v>
      </c>
      <c r="B19" s="194"/>
      <c r="C19" s="90">
        <f>C17-C18</f>
        <v>590</v>
      </c>
      <c r="D19" s="91">
        <f>D17-D18</f>
        <v>84</v>
      </c>
      <c r="F19" s="199" t="s">
        <v>15</v>
      </c>
      <c r="G19" s="200"/>
      <c r="H19" s="184">
        <v>0.01</v>
      </c>
      <c r="I19" s="185"/>
      <c r="J19" s="186"/>
      <c r="L19" s="167"/>
      <c r="M19" s="167"/>
      <c r="N19" s="167"/>
      <c r="O19" s="167"/>
      <c r="P19" s="100"/>
      <c r="R19" s="1" t="b">
        <f>AND(H20&gt;=-0.02, H20&lt;=0.02)</f>
        <v>1</v>
      </c>
    </row>
    <row r="20" spans="1:21" ht="16.5" customHeight="1" thickBot="1" x14ac:dyDescent="0.2">
      <c r="F20" s="134" t="s">
        <v>16</v>
      </c>
      <c r="G20" s="135"/>
      <c r="H20" s="175">
        <f>AVERAGE(H17:J19)</f>
        <v>0.02</v>
      </c>
      <c r="I20" s="176"/>
      <c r="J20" s="177"/>
      <c r="L20" s="164" t="s">
        <v>38</v>
      </c>
      <c r="M20" s="164"/>
      <c r="N20" s="164"/>
      <c r="O20" s="164"/>
      <c r="P20" s="94">
        <f>IF(R19=TRUE, 1, 0)</f>
        <v>1</v>
      </c>
    </row>
    <row r="21" spans="1:21" ht="13.7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</row>
    <row r="22" spans="1:21" ht="13.7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 s="67"/>
    </row>
    <row r="25" spans="1:21" ht="20.100000000000001" customHeight="1" x14ac:dyDescent="0.1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67"/>
    </row>
    <row r="26" spans="1:21" ht="20.100000000000001" customHeight="1" thickBot="1" x14ac:dyDescent="0.2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131" t="s">
        <v>19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">
      <c r="A30" s="5" t="s">
        <v>6</v>
      </c>
      <c r="B30" s="157" t="s">
        <v>24</v>
      </c>
      <c r="C30" s="158"/>
      <c r="D30" s="112" t="s">
        <v>23</v>
      </c>
      <c r="E30" s="114"/>
      <c r="F30" s="114"/>
      <c r="G30" s="113"/>
      <c r="H30" s="112" t="s">
        <v>20</v>
      </c>
      <c r="I30" s="113"/>
      <c r="J30" s="114" t="s">
        <v>21</v>
      </c>
      <c r="K30" s="114"/>
      <c r="L30" s="115" t="s">
        <v>3</v>
      </c>
      <c r="M30" s="115"/>
      <c r="N30" s="108" t="s">
        <v>4</v>
      </c>
      <c r="O30" s="109"/>
      <c r="P30" s="58" t="s">
        <v>22</v>
      </c>
    </row>
    <row r="31" spans="1:21" ht="18.75" customHeight="1" thickBot="1" x14ac:dyDescent="0.2">
      <c r="A31" s="59" t="s">
        <v>25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2">L31-N31</f>
        <v>0</v>
      </c>
    </row>
    <row r="32" spans="1:21" ht="18.75" customHeight="1" thickBot="1" x14ac:dyDescent="0.2">
      <c r="A32" s="60" t="s">
        <v>25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2"/>
        <v>0</v>
      </c>
    </row>
    <row r="33" spans="1:16" ht="19.149999999999999" customHeight="1" thickBot="1" x14ac:dyDescent="0.2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2">
      <c r="A34" s="59" t="s">
        <v>25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2">
      <c r="A35" s="60" t="s">
        <v>25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2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2"/>
        <v>0</v>
      </c>
    </row>
    <row r="37" spans="1:16" ht="19.5" customHeight="1" thickBot="1" x14ac:dyDescent="0.2">
      <c r="A37" s="59" t="s">
        <v>25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2"/>
        <v>0</v>
      </c>
    </row>
    <row r="38" spans="1:16" ht="19.5" customHeight="1" thickBot="1" x14ac:dyDescent="0.2">
      <c r="A38" s="60" t="s">
        <v>25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2"/>
        <v>0</v>
      </c>
    </row>
    <row r="39" spans="1:16" ht="18.75" customHeight="1" x14ac:dyDescent="0.15">
      <c r="A39" s="60" t="s">
        <v>25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2"/>
        <v>0</v>
      </c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2023-03-27T13:43:23Z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