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Chipotle - Milledgeville GA\"/>
    </mc:Choice>
  </mc:AlternateContent>
  <xr:revisionPtr revIDLastSave="0" documentId="13_ncr:1_{0DAF991B-2FE7-4B90-9A38-0B4E296B5E5F}" xr6:coauthVersionLast="47" xr6:coauthVersionMax="47" xr10:uidLastSave="{00000000-0000-0000-0000-000000000000}"/>
  <bookViews>
    <workbookView xWindow="-9132" yWindow="4224" windowWidth="17280" windowHeight="896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<sst xmlns="http://schemas.openxmlformats.org/spreadsheetml/2006/main" count="70" uniqueCount="51">
  <si>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</si>
  <si>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</si>
  <si>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</si>
  <si>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</si>
  <si>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</si>
  <si>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</si>
  <si>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</si>
  <si>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</si>
  <si>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</si>
  <si>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</si>
  <si>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</si>
  <si>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</si>
  <si>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</si>
  <si>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</si>
  <si>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</si>
  <si>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</si>
  <si>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</si>
  <si>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</si>
  <si>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</si>
  <si>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</si>
  <si>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</si>
  <si>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</si>
  <si>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</si>
  <si>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</si>
  <si>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</si>
  <si>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</si>
  <si>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</si>
  <si>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</si>
  <si>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</si>
  <si>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</si>
  <si>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</si>
  <si>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</si>
  <si>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</si>
  <si>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</si>
  <si>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</si>
  <si>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</si>
  <si>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</si>
  <si>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</si>
  <si>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</si>
  <si>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</si>
  <si>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</si>
  <si>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</si>
  <si>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</si>
  <si>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</si>
  <si>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</si>
  <si>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</si>
  <si>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</si>
  <si>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</si>
  <si>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</si>
  <si>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</si>
  <si>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 xml:space="preserve">Due to RTU-2 only being 7.5T, insead of 10T, the design OA were adjusted to 750 each. Otheriwse RTU-2 would be mixing approximately 33% outside air. This adjustment reduces it to 25%.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</si>
</sst>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9" fillId="0" borderId="7" xfId="0" quotePrefix="1" applyFont="1" applyBorder="1" applyAlignment="1">
      <alignment horizontal="center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="55" zoomScaleNormal="55" zoomScaleSheetLayoutView="5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6" t="s">
        <v>0</v>
      </c>
      <c r="D4" s="157"/>
      <c r="E4" s="120" t="s">
        <v>1</v>
      </c>
      <c r="F4" s="119"/>
      <c r="G4" s="162" t="s">
        <v>2</v>
      </c>
      <c r="H4" s="163"/>
      <c r="I4" s="154" t="s">
        <v>30</v>
      </c>
      <c r="J4" s="155"/>
      <c r="K4" s="160" t="s">
        <v>3</v>
      </c>
      <c r="L4" s="161"/>
      <c r="M4" s="158" t="s">
        <v>4</v>
      </c>
      <c r="N4" s="159"/>
      <c r="O4" s="158" t="s">
        <v>41</v>
      </c>
      <c r="P4" s="159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3452</v>
      </c>
      <c r="E6" s="23">
        <f t="shared" ref="E6:F7" si="0">C6-G6</f>
        <v>2650</v>
      </c>
      <c r="F6" s="24">
        <f t="shared" si="0"/>
        <v>2486</v>
      </c>
      <c r="G6" s="25">
        <v>750</v>
      </c>
      <c r="H6" s="26">
        <v>966</v>
      </c>
      <c r="I6" s="27">
        <f>G6/C6</f>
        <v>0.22058823529411764</v>
      </c>
      <c r="J6" s="28">
        <f>H6/D6</f>
        <v>0.27983777520278097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3000</v>
      </c>
      <c r="D7" s="36">
        <v>3105</v>
      </c>
      <c r="E7" s="35">
        <f t="shared" si="0"/>
        <v>2250</v>
      </c>
      <c r="F7" s="36">
        <f t="shared" si="0"/>
        <v>2423</v>
      </c>
      <c r="G7" s="37">
        <v>750</v>
      </c>
      <c r="H7" s="38">
        <v>682</v>
      </c>
      <c r="I7" s="39">
        <f t="shared" ref="I7:J7" si="1">G7/C7</f>
        <v>0.25</v>
      </c>
      <c r="J7" s="40">
        <f t="shared" si="1"/>
        <v>0.21964573268921095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1964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3240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56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6400</v>
      </c>
      <c r="D11" s="78">
        <f t="shared" si="2"/>
        <v>6557</v>
      </c>
      <c r="E11" s="77">
        <f t="shared" si="2"/>
        <v>4900</v>
      </c>
      <c r="F11" s="78">
        <f t="shared" si="2"/>
        <v>4909</v>
      </c>
      <c r="G11" s="79">
        <f t="shared" si="2"/>
        <v>1500</v>
      </c>
      <c r="H11" s="80">
        <f t="shared" si="2"/>
        <v>1648</v>
      </c>
      <c r="I11" s="81"/>
      <c r="J11" s="82"/>
      <c r="K11" s="79">
        <f t="shared" ref="K11:P11" si="3">SUM(K6:K10)</f>
        <v>1950</v>
      </c>
      <c r="L11" s="80">
        <f t="shared" si="3"/>
        <v>1964</v>
      </c>
      <c r="M11" s="112">
        <f t="shared" si="3"/>
        <v>3200</v>
      </c>
      <c r="N11" s="83">
        <f t="shared" si="3"/>
        <v>3240</v>
      </c>
      <c r="O11" s="84">
        <f t="shared" si="3"/>
        <v>150</v>
      </c>
      <c r="P11" s="85">
        <f t="shared" si="3"/>
        <v>56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0" t="s">
        <v>14</v>
      </c>
      <c r="G13" s="151"/>
      <c r="H13" s="172" t="s">
        <v>35</v>
      </c>
      <c r="I13" s="173"/>
      <c r="J13" s="174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31</v>
      </c>
      <c r="B14" s="191"/>
      <c r="C14" s="97" t="s">
        <v>7</v>
      </c>
      <c r="D14" s="98" t="s">
        <v>8</v>
      </c>
      <c r="F14" s="152"/>
      <c r="G14" s="153"/>
      <c r="H14" s="175"/>
      <c r="I14" s="176"/>
      <c r="J14" s="177"/>
      <c r="L14" s="169" t="s">
        <v>40</v>
      </c>
      <c r="M14" s="169"/>
      <c r="N14" s="169"/>
      <c r="O14" s="169"/>
      <c r="P14" s="109">
        <f>IF(R13=TRUE, 1, 0)</f>
        <v>1</v>
      </c>
    </row>
    <row r="15" spans="1:21" ht="18.75" customHeight="1" x14ac:dyDescent="0.25">
      <c r="A15" s="192" t="s">
        <v>34</v>
      </c>
      <c r="B15" s="193"/>
      <c r="C15" s="99">
        <f>G11+K11</f>
        <v>3450</v>
      </c>
      <c r="D15" s="100">
        <f>H11+L11</f>
        <v>3612</v>
      </c>
      <c r="F15" s="123" t="s">
        <v>15</v>
      </c>
      <c r="G15" s="124"/>
      <c r="H15" s="181">
        <v>4.0000000000000001E-3</v>
      </c>
      <c r="I15" s="182"/>
      <c r="J15" s="183"/>
      <c r="L15" s="170"/>
      <c r="M15" s="170"/>
      <c r="N15" s="170"/>
      <c r="O15" s="170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4" t="s">
        <v>33</v>
      </c>
      <c r="B16" s="195"/>
      <c r="C16" s="103">
        <f>M11+O11</f>
        <v>3350</v>
      </c>
      <c r="D16" s="104">
        <f>N11+P11</f>
        <v>3296</v>
      </c>
      <c r="F16" s="125" t="s">
        <v>16</v>
      </c>
      <c r="G16" s="126"/>
      <c r="H16" s="184"/>
      <c r="I16" s="185"/>
      <c r="J16" s="186"/>
      <c r="L16" s="171" t="s">
        <v>38</v>
      </c>
      <c r="M16" s="171"/>
      <c r="N16" s="171"/>
      <c r="O16" s="171"/>
      <c r="P16" s="110">
        <f>IF(R15=TRUE, 1, 0)</f>
        <v>1</v>
      </c>
    </row>
    <row r="17" spans="1:18" ht="18.75" customHeight="1" thickBot="1" x14ac:dyDescent="0.35">
      <c r="A17" s="196" t="s">
        <v>20</v>
      </c>
      <c r="B17" s="197"/>
      <c r="C17" s="101">
        <f>C15-C16</f>
        <v>100</v>
      </c>
      <c r="D17" s="102">
        <f>D15-D16</f>
        <v>316</v>
      </c>
      <c r="F17" s="164" t="s">
        <v>17</v>
      </c>
      <c r="G17" s="165"/>
      <c r="H17" s="187">
        <v>6.0000000000000001E-3</v>
      </c>
      <c r="I17" s="188"/>
      <c r="J17" s="189"/>
      <c r="L17" s="170"/>
      <c r="M17" s="170"/>
      <c r="N17" s="170"/>
      <c r="O17" s="170"/>
      <c r="P17" s="111"/>
      <c r="R17" s="1" t="b">
        <f>AND(H18&gt;=-0.02, H18&lt;=0.02)</f>
        <v>1</v>
      </c>
    </row>
    <row r="18" spans="1:18" ht="16.5" customHeight="1" thickBot="1" x14ac:dyDescent="0.3">
      <c r="F18" s="138" t="s">
        <v>18</v>
      </c>
      <c r="G18" s="139"/>
      <c r="H18" s="178">
        <f>AVERAGE(H15:J17)</f>
        <v>5.0000000000000001E-3</v>
      </c>
      <c r="I18" s="179"/>
      <c r="J18" s="180"/>
      <c r="L18" s="167" t="s">
        <v>39</v>
      </c>
      <c r="M18" s="167"/>
      <c r="N18" s="167"/>
      <c r="O18" s="167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7"/>
      <c r="M19" s="167"/>
      <c r="N19" s="167"/>
      <c r="O19" s="167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8" t="s">
        <v>50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70"/>
    </row>
    <row r="23" spans="1:18" ht="20.100000000000001" customHeight="1" x14ac:dyDescent="0.25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70"/>
    </row>
    <row r="24" spans="1:18" ht="20.100000000000001" customHeight="1" thickBot="1" x14ac:dyDescent="0.3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5" t="s">
        <v>21</v>
      </c>
      <c r="B27" s="136"/>
      <c r="C27" s="136"/>
      <c r="D27" s="136"/>
      <c r="E27" s="136"/>
      <c r="F27" s="137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8" t="s">
        <v>26</v>
      </c>
      <c r="C28" s="149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6" t="s">
        <v>44</v>
      </c>
      <c r="C29" s="147"/>
      <c r="D29" s="142" t="s">
        <v>49</v>
      </c>
      <c r="E29" s="166"/>
      <c r="F29" s="166"/>
      <c r="G29" s="143"/>
      <c r="H29" s="142" t="s">
        <v>45</v>
      </c>
      <c r="I29" s="143"/>
      <c r="J29" s="144" t="s">
        <v>46</v>
      </c>
      <c r="K29" s="145"/>
      <c r="L29" s="140">
        <v>1950</v>
      </c>
      <c r="M29" s="141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2017-11-15T17:23:59Z</cp:lastPrinted>
  <dcterms:created xsi:type="dcterms:W3CDTF">2015-11-16T19:09:52Z</dcterms:created>
  <dcterms:modified xsi:type="dcterms:W3CDTF">2022-10-04T22:45:21Z</dcterms:modified>
</cp:coreProperties>
</file>