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309 Springfield MO/2 PROJECT DOCUMENTS/"/>
    </mc:Choice>
  </mc:AlternateContent>
  <xr:revisionPtr revIDLastSave="51" documentId="13_ncr:1_{79E45630-4C13-4192-A095-085A192A34CC}" xr6:coauthVersionLast="47" xr6:coauthVersionMax="47" xr10:uidLastSave="{E13807F4-D126-40F9-8197-148C63C699D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<sst xmlns="http://schemas.openxmlformats.org/spreadsheetml/2006/main" count="80" uniqueCount="53">
  <si>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</si>
  <si>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</si>
  <si>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</si>
  <si>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</si>
  <si>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</si>
  <si>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</si>
  <si>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</si>
  <si>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</si>
  <si>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</si>
  <si>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</si>
  <si>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</si>
  <si>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</si>
  <si>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</si>
  <si>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</si>
  <si>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</si>
  <si>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</si>
  <si>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</si>
  <si>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</si>
  <si>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</si>
  <si>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</si>
  <si>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</si>
  <si>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</si>
  <si>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</si>
  <si>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</si>
  <si>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</si>
  <si>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</si>
  <si>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</si>
  <si>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</si>
  <si>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</si>
  <si>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</si>
  <si>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</si>
  <si>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</si>
  <si>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</si>
  <si>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</si>
  <si>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</si>
  <si>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</si>
  <si>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</si>
  <si>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</si>
  <si>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F-1</t>
  </si>
  <si>
    <t>F-2</t>
  </si>
  <si>
    <t>F-3</t>
  </si>
  <si>
    <t>F-4</t>
  </si>
  <si>
    <t>F-5</t>
  </si>
  <si>
    <t>F-6</t>
  </si>
  <si>
    <t>ERV-1</t>
  </si>
  <si>
    <t>128 ISO</t>
  </si>
  <si>
    <t xml:space="preserve">126A TANK </t>
  </si>
  <si>
    <t xml:space="preserve">FAN </t>
  </si>
  <si>
    <t>PREP</t>
  </si>
  <si>
    <t xml:space="preserve">WAITING </t>
  </si>
  <si>
    <t>ROOMS</t>
  </si>
  <si>
    <t>SURG. ROOMS</t>
  </si>
  <si>
    <t xml:space="preserve">MEZZANINE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</si>
</sst>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38</v>
      </c>
      <c r="B6" s="70" t="s">
        <v>49</v>
      </c>
      <c r="C6" s="23">
        <v>1785</v>
      </c>
      <c r="D6" s="24"/>
      <c r="E6" s="23">
        <f t="shared" ref="E6:F7" si="0">C6-G6</f>
        <v>1030</v>
      </c>
      <c r="F6" s="24">
        <f t="shared" si="0"/>
        <v>0</v>
      </c>
      <c r="G6" s="25">
        <v>755</v>
      </c>
      <c r="H6" s="26"/>
      <c r="I6" s="27">
        <f>G6/C6</f>
        <v>0.42296918767507002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2" t="s">
        <v>39</v>
      </c>
      <c r="B7" s="71" t="s">
        <v>52</v>
      </c>
      <c r="C7" s="35">
        <v>1300</v>
      </c>
      <c r="D7" s="36"/>
      <c r="E7" s="35">
        <f t="shared" si="0"/>
        <v>750</v>
      </c>
      <c r="F7" s="36">
        <f t="shared" si="0"/>
        <v>0</v>
      </c>
      <c r="G7" s="37">
        <v>550</v>
      </c>
      <c r="H7" s="38"/>
      <c r="I7" s="39">
        <f t="shared" ref="I7:J7" si="1">G7/C7</f>
        <v>0.42307692307692307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2" t="s">
        <v>40</v>
      </c>
      <c r="B8" s="71" t="s">
        <v>51</v>
      </c>
      <c r="C8" s="35">
        <v>1500</v>
      </c>
      <c r="D8" s="36"/>
      <c r="E8" s="35">
        <f t="shared" ref="E8:E11" si="2">C8-G8</f>
        <v>865</v>
      </c>
      <c r="F8" s="36">
        <f t="shared" ref="F8:F11" si="3">D8-H8</f>
        <v>0</v>
      </c>
      <c r="G8" s="37">
        <v>635</v>
      </c>
      <c r="H8" s="38"/>
      <c r="I8" s="39">
        <f t="shared" ref="I8:I9" si="4">G8/C8</f>
        <v>0.42333333333333334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2" t="s">
        <v>41</v>
      </c>
      <c r="B9" s="71" t="s">
        <v>50</v>
      </c>
      <c r="C9" s="35">
        <v>1250</v>
      </c>
      <c r="D9" s="36"/>
      <c r="E9" s="35">
        <f t="shared" si="2"/>
        <v>720</v>
      </c>
      <c r="F9" s="36">
        <f t="shared" si="3"/>
        <v>0</v>
      </c>
      <c r="G9" s="37">
        <v>530</v>
      </c>
      <c r="H9" s="38"/>
      <c r="I9" s="39">
        <f t="shared" si="4"/>
        <v>0.42399999999999999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2" t="s">
        <v>42</v>
      </c>
      <c r="B10" s="100" t="s">
        <v>49</v>
      </c>
      <c r="C10" s="111">
        <v>1225</v>
      </c>
      <c r="D10" s="112"/>
      <c r="E10" s="111">
        <f t="shared" si="2"/>
        <v>705</v>
      </c>
      <c r="F10" s="112">
        <f t="shared" si="3"/>
        <v>0</v>
      </c>
      <c r="G10" s="101">
        <v>520</v>
      </c>
      <c r="H10" s="102"/>
      <c r="I10" s="103">
        <f>G10/C10</f>
        <v>0.42448979591836733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customHeight="1" x14ac:dyDescent="0.25">
      <c r="A11" s="72" t="s">
        <v>43</v>
      </c>
      <c r="B11" s="71" t="s">
        <v>48</v>
      </c>
      <c r="C11" s="35">
        <v>750</v>
      </c>
      <c r="D11" s="36"/>
      <c r="E11" s="35">
        <f t="shared" si="2"/>
        <v>430</v>
      </c>
      <c r="F11" s="36">
        <f t="shared" si="3"/>
        <v>0</v>
      </c>
      <c r="G11" s="37">
        <v>320</v>
      </c>
      <c r="H11" s="38"/>
      <c r="I11" s="39">
        <f t="shared" ref="I11:I12" si="6">G11/C11</f>
        <v>0.42666666666666669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2" t="s">
        <v>44</v>
      </c>
      <c r="B12" s="71" t="s">
        <v>47</v>
      </c>
      <c r="C12" s="35">
        <v>3310</v>
      </c>
      <c r="D12" s="36"/>
      <c r="E12" s="35">
        <f t="shared" ref="E12" si="8">C12-G12</f>
        <v>3310</v>
      </c>
      <c r="F12" s="36">
        <f t="shared" ref="F12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216">
        <v>2900</v>
      </c>
      <c r="P12" s="217"/>
      <c r="Q12" s="61"/>
      <c r="R12" s="66"/>
    </row>
    <row r="13" spans="1:18" ht="20.100000000000001" customHeight="1" x14ac:dyDescent="0.25">
      <c r="A13" s="72" t="s">
        <v>10</v>
      </c>
      <c r="B13" s="71" t="s">
        <v>45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150</v>
      </c>
      <c r="P13" s="51"/>
      <c r="Q13" s="61"/>
      <c r="R13" s="66"/>
    </row>
    <row r="14" spans="1:18" ht="20.100000000000001" customHeight="1" thickBot="1" x14ac:dyDescent="0.3">
      <c r="A14" s="72" t="s">
        <v>11</v>
      </c>
      <c r="B14" s="71" t="s">
        <v>46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100</v>
      </c>
      <c r="P14" s="51"/>
      <c r="Q14" s="61"/>
      <c r="R14" s="66"/>
    </row>
    <row r="15" spans="1:18" ht="20.100000000000001" customHeight="1" thickBot="1" x14ac:dyDescent="0.3">
      <c r="A15" s="189" t="s">
        <v>27</v>
      </c>
      <c r="B15" s="190"/>
      <c r="C15" s="73">
        <f>SUM(C6:C14)</f>
        <v>11120</v>
      </c>
      <c r="D15" s="74">
        <f>SUM(D6:D14)</f>
        <v>0</v>
      </c>
      <c r="E15" s="73">
        <f>SUM(E6:E14)</f>
        <v>7810</v>
      </c>
      <c r="F15" s="74">
        <f>SUM(F6:F14)</f>
        <v>0</v>
      </c>
      <c r="G15" s="75">
        <f>SUM(G6:G14)</f>
        <v>3310</v>
      </c>
      <c r="H15" s="76">
        <f>SUM(H6:H14)</f>
        <v>0</v>
      </c>
      <c r="I15" s="77"/>
      <c r="J15" s="78"/>
      <c r="K15" s="75">
        <f>SUM(K6:K14)</f>
        <v>0</v>
      </c>
      <c r="L15" s="76">
        <f>SUM(L6:L14)</f>
        <v>0</v>
      </c>
      <c r="M15" s="113">
        <f>SUM(M6:M14)</f>
        <v>0</v>
      </c>
      <c r="N15" s="79">
        <f>SUM(N6:N14)</f>
        <v>0</v>
      </c>
      <c r="O15" s="80">
        <f>SUM(O6:O14)</f>
        <v>3150</v>
      </c>
      <c r="P15" s="81">
        <f>SUM(P6:P14)</f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5" t="s">
        <v>28</v>
      </c>
      <c r="B17" s="82"/>
      <c r="C17" s="82"/>
      <c r="D17" s="82"/>
      <c r="F17" s="157" t="s">
        <v>12</v>
      </c>
      <c r="G17" s="158"/>
      <c r="H17" s="131" t="s">
        <v>31</v>
      </c>
      <c r="I17" s="132"/>
      <c r="J17" s="133"/>
      <c r="L17" s="94" t="s">
        <v>33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9" t="s">
        <v>27</v>
      </c>
      <c r="B18" s="150"/>
      <c r="C18" s="85" t="s">
        <v>7</v>
      </c>
      <c r="D18" s="86" t="s">
        <v>8</v>
      </c>
      <c r="F18" s="159"/>
      <c r="G18" s="160"/>
      <c r="H18" s="134"/>
      <c r="I18" s="135"/>
      <c r="J18" s="136"/>
      <c r="L18" s="128" t="s">
        <v>36</v>
      </c>
      <c r="M18" s="128"/>
      <c r="N18" s="128"/>
      <c r="O18" s="128"/>
      <c r="P18" s="97">
        <f>IF(R17=TRUE, 1, 0)</f>
        <v>1</v>
      </c>
    </row>
    <row r="19" spans="1:21" ht="18.75" customHeight="1" x14ac:dyDescent="0.25">
      <c r="A19" s="151" t="s">
        <v>30</v>
      </c>
      <c r="B19" s="152"/>
      <c r="C19" s="87">
        <f>G15+K15</f>
        <v>3310</v>
      </c>
      <c r="D19" s="88">
        <f>H15+L15</f>
        <v>0</v>
      </c>
      <c r="F19" s="198" t="s">
        <v>13</v>
      </c>
      <c r="G19" s="199"/>
      <c r="H19" s="140"/>
      <c r="I19" s="141"/>
      <c r="J19" s="142"/>
      <c r="L19" s="129"/>
      <c r="M19" s="129"/>
      <c r="N19" s="129"/>
      <c r="O19" s="129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53" t="s">
        <v>29</v>
      </c>
      <c r="B20" s="154"/>
      <c r="C20" s="91">
        <f>M15+O15</f>
        <v>3150</v>
      </c>
      <c r="D20" s="92">
        <f>N15+P15</f>
        <v>0</v>
      </c>
      <c r="F20" s="200" t="s">
        <v>14</v>
      </c>
      <c r="G20" s="201"/>
      <c r="H20" s="143"/>
      <c r="I20" s="144"/>
      <c r="J20" s="145"/>
      <c r="L20" s="130" t="s">
        <v>34</v>
      </c>
      <c r="M20" s="130"/>
      <c r="N20" s="130"/>
      <c r="O20" s="130"/>
      <c r="P20" s="98" t="e">
        <f>IF(R19=TRUE, 1, 0)</f>
        <v>#DIV/0!</v>
      </c>
    </row>
    <row r="21" spans="1:21" ht="18.75" customHeight="1" thickBot="1" x14ac:dyDescent="0.35">
      <c r="A21" s="155" t="s">
        <v>18</v>
      </c>
      <c r="B21" s="156"/>
      <c r="C21" s="89">
        <f>C19-C20</f>
        <v>160</v>
      </c>
      <c r="D21" s="90">
        <f>D19-D20</f>
        <v>0</v>
      </c>
      <c r="F21" s="161" t="s">
        <v>15</v>
      </c>
      <c r="G21" s="162"/>
      <c r="H21" s="146"/>
      <c r="I21" s="147"/>
      <c r="J21" s="148"/>
      <c r="L21" s="129"/>
      <c r="M21" s="129"/>
      <c r="N21" s="129"/>
      <c r="O21" s="129"/>
      <c r="P21" s="99"/>
      <c r="R21" s="1" t="e">
        <f>AND(H22&gt;=-0.02, H22&lt;=0.02)</f>
        <v>#DIV/0!</v>
      </c>
    </row>
    <row r="22" spans="1:21" ht="16.5" customHeight="1" thickBot="1" x14ac:dyDescent="0.3">
      <c r="F22" s="214" t="s">
        <v>16</v>
      </c>
      <c r="G22" s="215"/>
      <c r="H22" s="137" t="e">
        <f>AVERAGE(H19:J21)</f>
        <v>#DIV/0!</v>
      </c>
      <c r="I22" s="138"/>
      <c r="J22" s="139"/>
      <c r="L22" s="126" t="s">
        <v>35</v>
      </c>
      <c r="M22" s="126"/>
      <c r="N22" s="126"/>
      <c r="O22" s="126"/>
      <c r="P22" s="93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96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00000000000001" customHeight="1" x14ac:dyDescent="0.25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67"/>
    </row>
    <row r="28" spans="1:21" ht="20.100000000000001" customHeight="1" thickBot="1" x14ac:dyDescent="0.3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11" t="s">
        <v>19</v>
      </c>
      <c r="B31" s="212"/>
      <c r="C31" s="212"/>
      <c r="D31" s="212"/>
      <c r="E31" s="212"/>
      <c r="F31" s="21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66" t="s">
        <v>24</v>
      </c>
      <c r="C32" s="167"/>
      <c r="D32" s="168" t="s">
        <v>23</v>
      </c>
      <c r="E32" s="169"/>
      <c r="F32" s="169"/>
      <c r="G32" s="170"/>
      <c r="H32" s="168" t="s">
        <v>20</v>
      </c>
      <c r="I32" s="170"/>
      <c r="J32" s="169" t="s">
        <v>21</v>
      </c>
      <c r="K32" s="169"/>
      <c r="L32" s="197" t="s">
        <v>3</v>
      </c>
      <c r="M32" s="197"/>
      <c r="N32" s="193" t="s">
        <v>4</v>
      </c>
      <c r="O32" s="194"/>
      <c r="P32" s="58" t="s">
        <v>22</v>
      </c>
    </row>
    <row r="33" spans="1:16" ht="18.75" customHeight="1" thickBot="1" x14ac:dyDescent="0.3">
      <c r="A33" s="59" t="s">
        <v>25</v>
      </c>
      <c r="B33" s="164"/>
      <c r="C33" s="165"/>
      <c r="D33" s="171"/>
      <c r="E33" s="172"/>
      <c r="F33" s="172"/>
      <c r="G33" s="173"/>
      <c r="H33" s="171"/>
      <c r="I33" s="173"/>
      <c r="J33" s="177"/>
      <c r="K33" s="178"/>
      <c r="L33" s="175"/>
      <c r="M33" s="176"/>
      <c r="N33" s="195"/>
      <c r="O33" s="196"/>
      <c r="P33" s="57">
        <f t="shared" ref="P33:P41" si="10">L33-N33</f>
        <v>0</v>
      </c>
    </row>
    <row r="34" spans="1:16" ht="18.75" customHeight="1" thickBot="1" x14ac:dyDescent="0.3">
      <c r="A34" s="60" t="s">
        <v>25</v>
      </c>
      <c r="B34" s="163"/>
      <c r="C34" s="163"/>
      <c r="D34" s="118"/>
      <c r="E34" s="119"/>
      <c r="F34" s="119"/>
      <c r="G34" s="120"/>
      <c r="H34" s="118"/>
      <c r="I34" s="120"/>
      <c r="J34" s="191"/>
      <c r="K34" s="192"/>
      <c r="L34" s="175"/>
      <c r="M34" s="176"/>
      <c r="N34" s="195"/>
      <c r="O34" s="196"/>
      <c r="P34" s="57">
        <f t="shared" si="10"/>
        <v>0</v>
      </c>
    </row>
    <row r="35" spans="1:16" ht="19.2" customHeight="1" thickBot="1" x14ac:dyDescent="0.3">
      <c r="A35" s="60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74"/>
      <c r="L35" s="121"/>
      <c r="M35" s="122"/>
      <c r="N35" s="114"/>
      <c r="O35" s="115"/>
      <c r="P35" s="57">
        <f t="shared" si="10"/>
        <v>0</v>
      </c>
    </row>
    <row r="36" spans="1:16" ht="19.5" customHeight="1" thickBot="1" x14ac:dyDescent="0.3">
      <c r="A36" s="59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57">
        <f t="shared" si="10"/>
        <v>0</v>
      </c>
    </row>
    <row r="37" spans="1:16" ht="19.5" customHeight="1" thickBot="1" x14ac:dyDescent="0.3">
      <c r="A37" s="60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57">
        <f t="shared" si="10"/>
        <v>0</v>
      </c>
    </row>
    <row r="38" spans="1:16" ht="19.5" customHeight="1" thickBot="1" x14ac:dyDescent="0.3">
      <c r="A38" s="60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7">
        <f t="shared" si="10"/>
        <v>0</v>
      </c>
    </row>
    <row r="39" spans="1:16" ht="19.5" customHeight="1" thickBot="1" x14ac:dyDescent="0.3">
      <c r="A39" s="59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7">
        <f t="shared" si="10"/>
        <v>0</v>
      </c>
    </row>
    <row r="40" spans="1:16" ht="19.5" customHeight="1" thickBot="1" x14ac:dyDescent="0.3">
      <c r="A40" s="60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10"/>
        <v>0</v>
      </c>
    </row>
    <row r="41" spans="1:16" ht="18.75" customHeight="1" x14ac:dyDescent="0.25">
      <c r="A41" s="60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7">
        <f t="shared" si="10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3FF48994-0811-4A74-BED4-83AC1D4B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5A9521-B53E-4B54-9383-CA2793F9A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34070-A9EE-483E-B565-2DDCBC929A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2023-02-07T14:41:54Z</cp:lastPrinted>
  <dcterms:created xsi:type="dcterms:W3CDTF">2015-11-16T19:09:52Z</dcterms:created>
  <dcterms:modified xsi:type="dcterms:W3CDTF">2023-02-07T14:42:00Z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13305600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