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4E6C126B-8361-41ED-AC6E-94867FA09D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<sst xmlns="http://schemas.openxmlformats.org/spreadsheetml/2006/main" count="73" uniqueCount="45">
  <si>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</si>
  <si>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</si>
  <si>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</si>
  <si>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</si>
  <si>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</si>
  <si>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</si>
  <si>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</si>
  <si>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</si>
  <si>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</si>
  <si>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</si>
  <si>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</si>
  <si>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</si>
  <si>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</si>
  <si>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</si>
  <si>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</si>
  <si>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</si>
  <si>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</si>
  <si>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</si>
  <si>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</si>
  <si>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</si>
  <si>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</si>
  <si>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</si>
  <si>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</si>
  <si>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</si>
  <si>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</si>
  <si>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</si>
  <si>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</si>
  <si>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</si>
  <si>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</si>
  <si>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</si>
  <si>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</si>
  <si>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</si>
  <si>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</si>
  <si>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</si>
  <si>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</si>
  <si>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</si>
  <si>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</si>
  <si>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</si>
  <si>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</si>
  <si>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</si>
  <si>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</si>
  <si>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</si>
  <si>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</si>
  <si>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WATER SRVC RM</t>
  </si>
  <si>
    <t>Building pressure measurements are an estimate based on net airflow due to time constraints. Building pressure will be verified when EF-1 is rebalanced.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</si>
</sst>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V11" sqref="V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26</v>
      </c>
      <c r="B6" s="75" t="s">
        <v>41</v>
      </c>
      <c r="C6" s="23">
        <v>3400</v>
      </c>
      <c r="D6" s="24">
        <v>3383</v>
      </c>
      <c r="E6" s="23">
        <f t="shared" ref="E6:F7" si="0">C6-G6</f>
        <v>2790</v>
      </c>
      <c r="F6" s="24">
        <f t="shared" si="0"/>
        <v>2777</v>
      </c>
      <c r="G6" s="25">
        <v>610</v>
      </c>
      <c r="H6" s="26">
        <v>606</v>
      </c>
      <c r="I6" s="27">
        <f>G6/C6</f>
        <v>0.17941176470588235</v>
      </c>
      <c r="J6" s="28">
        <f>H6/D6</f>
        <v>0.17913094886195685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27</v>
      </c>
      <c r="B7" s="76" t="s">
        <v>42</v>
      </c>
      <c r="C7" s="35">
        <v>5000</v>
      </c>
      <c r="D7" s="36">
        <v>4924</v>
      </c>
      <c r="E7" s="35">
        <f t="shared" si="0"/>
        <v>4100</v>
      </c>
      <c r="F7" s="36">
        <f t="shared" si="0"/>
        <v>4034</v>
      </c>
      <c r="G7" s="37">
        <v>900</v>
      </c>
      <c r="H7" s="38">
        <v>890</v>
      </c>
      <c r="I7" s="39">
        <f t="shared" ref="I7:J7" si="1">G7/C7</f>
        <v>0.18</v>
      </c>
      <c r="J7" s="40">
        <f t="shared" si="1"/>
        <v>0.18074735987002438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29</v>
      </c>
      <c r="B8" s="76" t="s">
        <v>41</v>
      </c>
      <c r="C8" s="35">
        <v>3000</v>
      </c>
      <c r="D8" s="36">
        <v>2985</v>
      </c>
      <c r="E8" s="35">
        <f t="shared" ref="E8" si="2">C8-G8</f>
        <v>2460</v>
      </c>
      <c r="F8" s="36">
        <f t="shared" ref="F8" si="3">D8-H8</f>
        <v>2455</v>
      </c>
      <c r="G8" s="37">
        <v>540</v>
      </c>
      <c r="H8" s="38">
        <v>530</v>
      </c>
      <c r="I8" s="39">
        <f t="shared" ref="I8" si="4">G8/C8</f>
        <v>0.18</v>
      </c>
      <c r="J8" s="40">
        <f t="shared" ref="J8" si="5">H8/D8</f>
        <v>0.17755443886097153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78" t="s">
        <v>10</v>
      </c>
      <c r="B9" s="76" t="s">
        <v>42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1550</v>
      </c>
      <c r="P9" s="52">
        <v>2209</v>
      </c>
      <c r="Q9" s="66"/>
      <c r="R9" s="71"/>
    </row>
    <row r="10" spans="1:21" ht="20.100000000000001" customHeight="1" thickBot="1" x14ac:dyDescent="0.3">
      <c r="A10" s="78" t="s">
        <v>11</v>
      </c>
      <c r="B10" s="88" t="s">
        <v>43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>
        <v>61</v>
      </c>
      <c r="Q10" s="66"/>
      <c r="R10" s="71"/>
    </row>
    <row r="11" spans="1:21" ht="20.100000000000001" customHeight="1" thickBot="1" x14ac:dyDescent="0.3">
      <c r="A11" s="114" t="s">
        <v>30</v>
      </c>
      <c r="B11" s="115"/>
      <c r="C11" s="79">
        <f t="shared" ref="C11:H11" si="6">SUM(C6:C10)</f>
        <v>11400</v>
      </c>
      <c r="D11" s="80">
        <f t="shared" si="6"/>
        <v>11292</v>
      </c>
      <c r="E11" s="79">
        <f t="shared" si="6"/>
        <v>9350</v>
      </c>
      <c r="F11" s="80">
        <f t="shared" si="6"/>
        <v>9266</v>
      </c>
      <c r="G11" s="81">
        <f t="shared" si="6"/>
        <v>2050</v>
      </c>
      <c r="H11" s="82">
        <f t="shared" si="6"/>
        <v>2026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1610</v>
      </c>
      <c r="P11" s="87">
        <f t="shared" si="7"/>
        <v>2270</v>
      </c>
      <c r="Q11" s="53"/>
      <c r="R11" s="71"/>
    </row>
    <row r="12" spans="1:21" ht="20.100000000000001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3">
      <c r="A13" s="108" t="s">
        <v>31</v>
      </c>
      <c r="B13" s="95"/>
      <c r="C13" s="95"/>
      <c r="D13" s="95"/>
      <c r="F13" s="207" t="s">
        <v>12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0</v>
      </c>
    </row>
    <row r="15" spans="1:21" ht="18.75" customHeight="1" x14ac:dyDescent="0.25">
      <c r="A15" s="201" t="s">
        <v>33</v>
      </c>
      <c r="B15" s="202"/>
      <c r="C15" s="100">
        <f>G11+K11</f>
        <v>2050</v>
      </c>
      <c r="D15" s="101">
        <f>H11+L11</f>
        <v>2026</v>
      </c>
      <c r="F15" s="130" t="s">
        <v>13</v>
      </c>
      <c r="G15" s="131"/>
      <c r="H15" s="190">
        <v>-2E-3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203" t="s">
        <v>32</v>
      </c>
      <c r="B16" s="204"/>
      <c r="C16" s="104">
        <f>M11+O11</f>
        <v>1610</v>
      </c>
      <c r="D16" s="105">
        <f>N11+P11</f>
        <v>2270</v>
      </c>
      <c r="F16" s="132" t="s">
        <v>14</v>
      </c>
      <c r="G16" s="133"/>
      <c r="H16" s="193"/>
      <c r="I16" s="194"/>
      <c r="J16" s="195"/>
      <c r="L16" s="180" t="s">
        <v>37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18</v>
      </c>
      <c r="B17" s="206"/>
      <c r="C17" s="102">
        <f>C15-C16</f>
        <v>440</v>
      </c>
      <c r="D17" s="103">
        <f>D15-D16</f>
        <v>-244</v>
      </c>
      <c r="F17" s="211" t="s">
        <v>15</v>
      </c>
      <c r="G17" s="212"/>
      <c r="H17" s="196">
        <v>-2E-3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16</v>
      </c>
      <c r="G18" s="147"/>
      <c r="H18" s="187">
        <f>AVERAGE(H15:J17)</f>
        <v>-2E-3</v>
      </c>
      <c r="I18" s="188"/>
      <c r="J18" s="189"/>
      <c r="L18" s="176" t="s">
        <v>38</v>
      </c>
      <c r="M18" s="176"/>
      <c r="N18" s="176"/>
      <c r="O18" s="176"/>
      <c r="P18" s="106">
        <f>IF(R17=TRUE, 1, 0)</f>
        <v>1</v>
      </c>
    </row>
    <row r="19" spans="1:18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6"/>
      <c r="M19" s="176"/>
      <c r="N19" s="176"/>
      <c r="O19" s="176"/>
      <c r="P19" s="109"/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 t="s">
        <v>44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2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2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19</v>
      </c>
      <c r="B27" s="144"/>
      <c r="C27" s="144"/>
      <c r="D27" s="144"/>
      <c r="E27" s="144"/>
      <c r="F27" s="145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2" customHeight="1" thickBot="1" x14ac:dyDescent="0.3">
      <c r="A28" s="5" t="s">
        <v>6</v>
      </c>
      <c r="B28" s="169" t="s">
        <v>24</v>
      </c>
      <c r="C28" s="170"/>
      <c r="D28" s="124" t="s">
        <v>23</v>
      </c>
      <c r="E28" s="126"/>
      <c r="F28" s="126"/>
      <c r="G28" s="125"/>
      <c r="H28" s="124" t="s">
        <v>20</v>
      </c>
      <c r="I28" s="125"/>
      <c r="J28" s="126" t="s">
        <v>21</v>
      </c>
      <c r="K28" s="126"/>
      <c r="L28" s="127" t="s">
        <v>3</v>
      </c>
      <c r="M28" s="127"/>
      <c r="N28" s="120" t="s">
        <v>4</v>
      </c>
      <c r="O28" s="121"/>
      <c r="P28" s="63" t="s">
        <v>22</v>
      </c>
    </row>
    <row r="29" spans="1:18" ht="18.75" customHeight="1" thickBot="1" x14ac:dyDescent="0.3">
      <c r="A29" s="64" t="s">
        <v>25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2">
        <f t="shared" ref="P29:P37" si="8">L29-N29</f>
        <v>0</v>
      </c>
    </row>
    <row r="30" spans="1:18" ht="18.75" customHeight="1" thickBot="1" x14ac:dyDescent="0.3">
      <c r="A30" s="65" t="s">
        <v>25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2">
        <f t="shared" si="8"/>
        <v>0</v>
      </c>
    </row>
    <row r="31" spans="1:18" ht="19.2" customHeight="1" thickBot="1" x14ac:dyDescent="0.3">
      <c r="A31" s="65" t="s">
        <v>25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2">
        <f t="shared" si="8"/>
        <v>0</v>
      </c>
    </row>
    <row r="32" spans="1:18" ht="19.5" customHeight="1" thickBot="1" x14ac:dyDescent="0.3">
      <c r="A32" s="64" t="s">
        <v>25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3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3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3">
      <c r="A35" s="64" t="s">
        <v>25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3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8"/>
        <v>0</v>
      </c>
    </row>
    <row r="37" spans="1:16" ht="18.75" customHeight="1" x14ac:dyDescent="0.25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CCFF7-8DF9-4606-B348-4D2B6323A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2025-01-08T16:54:59Z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