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Mendocino Farms/#103 VERNON HILLS, IL/2 DRAWINGS/"/>
    </mc:Choice>
  </mc:AlternateContent>
  <xr:revisionPtr revIDLastSave="96" documentId="13_ncr:1_{B888774D-3C83-41B9-8B1C-1CD895A9BF91}" xr6:coauthVersionLast="47" xr6:coauthVersionMax="47" xr10:uidLastSave="{B7ED0522-83BB-4D3E-BF88-73F183C3A02F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<sst xmlns="http://schemas.openxmlformats.org/spreadsheetml/2006/main" count="73" uniqueCount="47">
  <si>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</si>
  <si>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</si>
  <si>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</si>
  <si>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</si>
  <si>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</si>
  <si>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</si>
  <si>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</si>
  <si>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</si>
  <si>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</si>
  <si>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</si>
  <si>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</si>
  <si>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</si>
  <si>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</si>
  <si>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</si>
  <si>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</si>
  <si>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</si>
  <si>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</si>
  <si>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</si>
  <si>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</si>
  <si>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</si>
  <si>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</si>
  <si>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</si>
  <si>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</si>
  <si>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</si>
  <si>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</si>
  <si>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</si>
  <si>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</si>
  <si>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</si>
  <si>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</si>
  <si>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</si>
  <si>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</si>
  <si>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</si>
  <si>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</si>
  <si>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</si>
  <si>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</si>
  <si>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</si>
  <si>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</si>
  <si>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</si>
  <si>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</si>
  <si>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 xml:space="preserve">DINING </t>
  </si>
  <si>
    <t>KITCHEN HD</t>
  </si>
  <si>
    <t xml:space="preserve">KITCHEN HD </t>
  </si>
  <si>
    <t>RESTROOM</t>
  </si>
  <si>
    <t>OKT-02</t>
  </si>
  <si>
    <t>OKT-04</t>
  </si>
  <si>
    <t>RTU-5</t>
  </si>
  <si>
    <t>RTU-6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</si>
</sst>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A8" sqref="A8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45</v>
      </c>
      <c r="B6" s="73" t="s">
        <v>38</v>
      </c>
      <c r="C6" s="23">
        <v>4500</v>
      </c>
      <c r="D6" s="24"/>
      <c r="E6" s="23">
        <f t="shared" ref="E6:F7" si="0">C6-G6</f>
        <v>3500</v>
      </c>
      <c r="F6" s="24">
        <f t="shared" si="0"/>
        <v>0</v>
      </c>
      <c r="G6" s="25">
        <v>1000</v>
      </c>
      <c r="H6" s="26"/>
      <c r="I6" s="27">
        <f>G6/C6</f>
        <v>0.22222222222222221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46</v>
      </c>
      <c r="B7" s="74" t="s">
        <v>39</v>
      </c>
      <c r="C7" s="35">
        <v>3500</v>
      </c>
      <c r="D7" s="36"/>
      <c r="E7" s="35">
        <f t="shared" si="0"/>
        <v>3200</v>
      </c>
      <c r="F7" s="36">
        <f t="shared" si="0"/>
        <v>0</v>
      </c>
      <c r="G7" s="37">
        <v>300</v>
      </c>
      <c r="H7" s="38"/>
      <c r="I7" s="39">
        <f t="shared" ref="I7:J7" si="1">G7/C7</f>
        <v>8.5714285714285715E-2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43</v>
      </c>
      <c r="B8" s="74" t="s">
        <v>40</v>
      </c>
      <c r="C8" s="47"/>
      <c r="D8" s="48"/>
      <c r="E8" s="47" t="s">
        <v>13</v>
      </c>
      <c r="F8" s="48"/>
      <c r="G8" s="41"/>
      <c r="H8" s="42"/>
      <c r="I8" s="49"/>
      <c r="J8" s="42"/>
      <c r="K8" s="37">
        <v>1200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44</v>
      </c>
      <c r="B9" s="74" t="s">
        <v>41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2000</v>
      </c>
      <c r="N9" s="51"/>
      <c r="O9" s="45"/>
      <c r="P9" s="46"/>
      <c r="Q9" s="64"/>
      <c r="R9" s="69"/>
    </row>
    <row r="10" spans="1:21" ht="20.100000000000001" customHeight="1" thickBot="1" x14ac:dyDescent="0.3">
      <c r="A10" s="76" t="s">
        <v>14</v>
      </c>
      <c r="B10" s="74" t="s">
        <v>42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225</v>
      </c>
      <c r="P10" s="54"/>
      <c r="Q10" s="64"/>
      <c r="R10" s="69"/>
    </row>
    <row r="11" spans="1:21" ht="20.100000000000001" customHeight="1" thickBot="1" x14ac:dyDescent="0.3">
      <c r="A11" s="105" t="s">
        <v>15</v>
      </c>
      <c r="B11" s="106"/>
      <c r="C11" s="77">
        <f t="shared" ref="C11:H11" si="2">SUM(C6:C10)</f>
        <v>8000</v>
      </c>
      <c r="D11" s="78">
        <f t="shared" si="2"/>
        <v>0</v>
      </c>
      <c r="E11" s="77">
        <f t="shared" si="2"/>
        <v>6700</v>
      </c>
      <c r="F11" s="78">
        <f t="shared" si="2"/>
        <v>0</v>
      </c>
      <c r="G11" s="79">
        <f t="shared" si="2"/>
        <v>1300</v>
      </c>
      <c r="H11" s="80">
        <f t="shared" si="2"/>
        <v>0</v>
      </c>
      <c r="I11" s="81"/>
      <c r="J11" s="82"/>
      <c r="K11" s="79">
        <f t="shared" ref="K11:P11" si="3">SUM(K6:K10)</f>
        <v>1200</v>
      </c>
      <c r="L11" s="80">
        <f t="shared" si="3"/>
        <v>0</v>
      </c>
      <c r="M11" s="104">
        <f t="shared" si="3"/>
        <v>2000</v>
      </c>
      <c r="N11" s="83">
        <f t="shared" si="3"/>
        <v>0</v>
      </c>
      <c r="O11" s="84">
        <f t="shared" si="3"/>
        <v>225</v>
      </c>
      <c r="P11" s="85">
        <f t="shared" si="3"/>
        <v>0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16</v>
      </c>
      <c r="B13" s="86"/>
      <c r="C13" s="86"/>
      <c r="D13" s="86"/>
      <c r="F13" s="198" t="s">
        <v>17</v>
      </c>
      <c r="G13" s="199"/>
      <c r="H13" s="172" t="s">
        <v>18</v>
      </c>
      <c r="I13" s="173"/>
      <c r="J13" s="174"/>
      <c r="L13" s="98" t="s">
        <v>19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15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20</v>
      </c>
      <c r="M14" s="169"/>
      <c r="N14" s="169"/>
      <c r="O14" s="169"/>
      <c r="P14" s="101">
        <f>IF(R13=TRUE, 1, 0)</f>
        <v>1</v>
      </c>
    </row>
    <row r="15" spans="1:21" ht="18.75" customHeight="1" x14ac:dyDescent="0.25">
      <c r="A15" s="192" t="s">
        <v>21</v>
      </c>
      <c r="B15" s="193"/>
      <c r="C15" s="91">
        <f>G11+K11</f>
        <v>2500</v>
      </c>
      <c r="D15" s="92">
        <f>H11+L11</f>
        <v>0</v>
      </c>
      <c r="F15" s="121" t="s">
        <v>22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4" t="s">
        <v>23</v>
      </c>
      <c r="B16" s="195"/>
      <c r="C16" s="95">
        <f>M11+O11</f>
        <v>2225</v>
      </c>
      <c r="D16" s="96">
        <f>N11+P11</f>
        <v>0</v>
      </c>
      <c r="F16" s="123" t="s">
        <v>24</v>
      </c>
      <c r="G16" s="124"/>
      <c r="H16" s="184"/>
      <c r="I16" s="185"/>
      <c r="J16" s="186"/>
      <c r="L16" s="171" t="s">
        <v>25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35">
      <c r="A17" s="196" t="s">
        <v>26</v>
      </c>
      <c r="B17" s="197"/>
      <c r="C17" s="93">
        <f>C15-C16</f>
        <v>275</v>
      </c>
      <c r="D17" s="94">
        <f>D15-D16</f>
        <v>0</v>
      </c>
      <c r="F17" s="202" t="s">
        <v>27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28</v>
      </c>
      <c r="G18" s="138"/>
      <c r="H18" s="178" t="e">
        <f>AVERAGE(H15:J17)</f>
        <v>#DIV/0!</v>
      </c>
      <c r="I18" s="179"/>
      <c r="J18" s="180"/>
      <c r="L18" s="167" t="s">
        <v>29</v>
      </c>
      <c r="M18" s="167"/>
      <c r="N18" s="167"/>
      <c r="O18" s="167"/>
      <c r="P18" s="97" t="e">
        <f>IF(R17=TRUE, 1, 0)</f>
        <v>#DIV/0!</v>
      </c>
    </row>
    <row r="19" spans="1:18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00000000000001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00000000000001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4" t="s">
        <v>31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60" t="s">
        <v>32</v>
      </c>
      <c r="C28" s="161"/>
      <c r="D28" s="115" t="s">
        <v>33</v>
      </c>
      <c r="E28" s="117"/>
      <c r="F28" s="117"/>
      <c r="G28" s="116"/>
      <c r="H28" s="115" t="s">
        <v>34</v>
      </c>
      <c r="I28" s="116"/>
      <c r="J28" s="117" t="s">
        <v>35</v>
      </c>
      <c r="K28" s="117"/>
      <c r="L28" s="118" t="s">
        <v>6</v>
      </c>
      <c r="M28" s="118"/>
      <c r="N28" s="111" t="s">
        <v>7</v>
      </c>
      <c r="O28" s="112"/>
      <c r="P28" s="61" t="s">
        <v>36</v>
      </c>
    </row>
    <row r="29" spans="1:18" ht="18.75" customHeight="1" thickBot="1" x14ac:dyDescent="0.3">
      <c r="A29" s="62" t="s">
        <v>37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37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" customHeight="1" thickBot="1" x14ac:dyDescent="0.3">
      <c r="A31" s="63" t="s">
        <v>37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37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37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37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37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37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37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MediaLengthInSeconds xmlns="3e5f4dc7-86db-493c-83c7-3c7665976394" xsi:nil="true"/>
    <SharedWithUsers xmlns="616d5787-8033-417d-8d26-bf00747a0ed7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DF13EA5-12B8-41FC-9113-92BECBD2F6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2026-02-26T16:28:56Z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Order">
    <vt:r8>49806300</vt:r8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