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6BE02985-9A63-424D-859B-6D70CD7184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<sst xmlns="http://schemas.openxmlformats.org/spreadsheetml/2006/main" count="72" uniqueCount="45">
  <si>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</si>
  <si>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</si>
  <si>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</si>
  <si>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</si>
  <si>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</si>
  <si>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</si>
  <si>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</si>
  <si>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</si>
  <si>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</si>
  <si>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</si>
  <si>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</si>
  <si>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</si>
  <si>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</si>
  <si>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</si>
  <si>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</si>
  <si>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</si>
  <si>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</si>
  <si>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</si>
  <si>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</si>
  <si>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</si>
  <si>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</si>
  <si>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</si>
  <si>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</si>
  <si>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</si>
  <si>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</si>
  <si>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</si>
  <si>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</si>
  <si>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</si>
  <si>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</si>
  <si>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</si>
  <si>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</si>
  <si>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</si>
  <si>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</si>
  <si>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</si>
  <si>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</si>
  <si>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</si>
  <si>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</si>
  <si>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</si>
  <si>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HOODS 1,2,3</t>
  </si>
  <si>
    <t>HOOD 4</t>
  </si>
  <si>
    <t>RESTROOM</t>
  </si>
  <si>
    <t>KEF-1</t>
  </si>
  <si>
    <t>KEF-2</t>
  </si>
  <si>
    <t>DOAS-1</t>
  </si>
  <si>
    <t>DOAS-2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</si>
</sst>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55" zoomScaleSheetLayoutView="100" workbookViewId="0">
      <selection activeCell="D10" sqref="D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25</v>
      </c>
      <c r="J4" s="139"/>
      <c r="K4" s="144" t="s">
        <v>3</v>
      </c>
      <c r="L4" s="145"/>
      <c r="M4" s="142" t="s">
        <v>4</v>
      </c>
      <c r="N4" s="143"/>
      <c r="O4" s="142" t="s">
        <v>36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3">
      <c r="A6" s="74" t="s">
        <v>43</v>
      </c>
      <c r="B6" s="72" t="s">
        <v>37</v>
      </c>
      <c r="C6" s="23">
        <v>3140</v>
      </c>
      <c r="D6" s="24"/>
      <c r="E6" s="23">
        <f t="shared" ref="E6:F7" si="0">C6-G6</f>
        <v>0</v>
      </c>
      <c r="F6" s="24">
        <f t="shared" si="0"/>
        <v>0</v>
      </c>
      <c r="G6" s="25">
        <v>3140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4" t="s">
        <v>44</v>
      </c>
      <c r="B7" s="73" t="s">
        <v>37</v>
      </c>
      <c r="C7" s="35">
        <v>3424</v>
      </c>
      <c r="D7" s="36"/>
      <c r="E7" s="35">
        <f t="shared" si="0"/>
        <v>2720</v>
      </c>
      <c r="F7" s="36">
        <f t="shared" si="0"/>
        <v>0</v>
      </c>
      <c r="G7" s="37">
        <v>704</v>
      </c>
      <c r="H7" s="38"/>
      <c r="I7" s="39">
        <f t="shared" ref="I7:J7" si="1">G7/C7</f>
        <v>0.20560747663551401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41</v>
      </c>
      <c r="B8" s="73" t="s">
        <v>38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2640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42</v>
      </c>
      <c r="B9" s="73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500</v>
      </c>
      <c r="N9" s="51"/>
      <c r="O9" s="45"/>
      <c r="P9" s="46"/>
      <c r="Q9" s="63"/>
      <c r="R9" s="68"/>
    </row>
    <row r="10" spans="1:21" ht="20.100000000000001" customHeight="1" thickBot="1" x14ac:dyDescent="0.3">
      <c r="A10" s="75" t="s">
        <v>10</v>
      </c>
      <c r="B10" s="73" t="s">
        <v>40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3">
      <c r="A11" s="104" t="s">
        <v>26</v>
      </c>
      <c r="B11" s="105"/>
      <c r="C11" s="76">
        <f>SUM(C6:C10)</f>
        <v>6564</v>
      </c>
      <c r="D11" s="77">
        <f>SUM(D6:D10)</f>
        <v>0</v>
      </c>
      <c r="E11" s="76">
        <f>SUM(E6:E10)</f>
        <v>2720</v>
      </c>
      <c r="F11" s="77">
        <f>SUM(F6:F10)</f>
        <v>0</v>
      </c>
      <c r="G11" s="78">
        <f>SUM(G6:G10)</f>
        <v>3844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3140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27</v>
      </c>
      <c r="B13" s="85"/>
      <c r="C13" s="85"/>
      <c r="D13" s="85"/>
      <c r="F13" s="197" t="s">
        <v>11</v>
      </c>
      <c r="G13" s="198"/>
      <c r="H13" s="171" t="s">
        <v>30</v>
      </c>
      <c r="I13" s="172"/>
      <c r="J13" s="173"/>
      <c r="L13" s="97" t="s">
        <v>32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26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35</v>
      </c>
      <c r="M14" s="168"/>
      <c r="N14" s="168"/>
      <c r="O14" s="168"/>
      <c r="P14" s="100">
        <f>IF(R13=TRUE, 1, 0)</f>
        <v>1</v>
      </c>
    </row>
    <row r="15" spans="1:21" ht="18.75" customHeight="1" x14ac:dyDescent="0.25">
      <c r="A15" s="191" t="s">
        <v>29</v>
      </c>
      <c r="B15" s="192"/>
      <c r="C15" s="90">
        <f>G11+K11</f>
        <v>3844</v>
      </c>
      <c r="D15" s="91">
        <f>H11+L11</f>
        <v>0</v>
      </c>
      <c r="F15" s="120" t="s">
        <v>12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28</v>
      </c>
      <c r="B16" s="194"/>
      <c r="C16" s="94">
        <f>M11+O11</f>
        <v>3290</v>
      </c>
      <c r="D16" s="95">
        <f>N11+P11</f>
        <v>0</v>
      </c>
      <c r="F16" s="122" t="s">
        <v>13</v>
      </c>
      <c r="G16" s="123"/>
      <c r="H16" s="183"/>
      <c r="I16" s="184"/>
      <c r="J16" s="185"/>
      <c r="L16" s="170" t="s">
        <v>33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35">
      <c r="A17" s="195" t="s">
        <v>17</v>
      </c>
      <c r="B17" s="196"/>
      <c r="C17" s="92">
        <f>C15-C16</f>
        <v>554</v>
      </c>
      <c r="D17" s="93">
        <f>D15-D16</f>
        <v>0</v>
      </c>
      <c r="F17" s="201" t="s">
        <v>14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3">
      <c r="F18" s="136" t="s">
        <v>15</v>
      </c>
      <c r="G18" s="137"/>
      <c r="H18" s="177" t="e">
        <f>AVERAGE(H15:J17)</f>
        <v>#DIV/0!</v>
      </c>
      <c r="I18" s="178"/>
      <c r="J18" s="179"/>
      <c r="L18" s="166" t="s">
        <v>34</v>
      </c>
      <c r="M18" s="166"/>
      <c r="N18" s="166"/>
      <c r="O18" s="16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18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6</v>
      </c>
      <c r="B28" s="159" t="s">
        <v>23</v>
      </c>
      <c r="C28" s="160"/>
      <c r="D28" s="114" t="s">
        <v>22</v>
      </c>
      <c r="E28" s="116"/>
      <c r="F28" s="116"/>
      <c r="G28" s="115"/>
      <c r="H28" s="114" t="s">
        <v>19</v>
      </c>
      <c r="I28" s="115"/>
      <c r="J28" s="116" t="s">
        <v>20</v>
      </c>
      <c r="K28" s="116"/>
      <c r="L28" s="117" t="s">
        <v>3</v>
      </c>
      <c r="M28" s="117"/>
      <c r="N28" s="110" t="s">
        <v>4</v>
      </c>
      <c r="O28" s="111"/>
      <c r="P28" s="60" t="s">
        <v>21</v>
      </c>
    </row>
    <row r="29" spans="1:18" ht="18.75" customHeight="1" thickBot="1" x14ac:dyDescent="0.3">
      <c r="A29" s="61" t="s">
        <v>24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3">
      <c r="A30" s="62" t="s">
        <v>24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2" customHeight="1" thickBot="1" x14ac:dyDescent="0.3">
      <c r="A31" s="62" t="s">
        <v>24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3">
      <c r="A32" s="61" t="s">
        <v>24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2" t="s">
        <v>24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24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1" t="s">
        <v>24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2" t="s">
        <v>24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25">
      <c r="A37" s="62" t="s">
        <v>24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C2073C9-1BDE-4B3F-9114-D82BE5682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cp:lastPrinted>2017-11-15T17:23:59Z</cp:lastPrinted>
  <dcterms:created xsi:type="dcterms:W3CDTF">2015-11-16T19:09:52Z</dcterms:created>
  <dcterms:modified xsi:type="dcterms:W3CDTF">2024-09-11T13:59:54Z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