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Burlington, IA\"/>
    </mc:Choice>
  </mc:AlternateContent>
  <xr:revisionPtr revIDLastSave="0" documentId="13_ncr:1_{6659DB5A-6A5B-4807-BBE0-B77B190B8B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/>
  <c r="E11" i="1"/>
  <c r="E9" i="1"/>
  <c r="E6" i="1"/>
  <c r="E7" i="1"/>
  <c r="E8" i="1"/>
  <c r="E10" i="1"/>
  <c r="P37" i="1"/>
  <c r="M18" i="1" l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N18" i="1" l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<sst xmlns="http://schemas.openxmlformats.org/spreadsheetml/2006/main" count="91" uniqueCount="59">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</sst>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13" zoomScale="85" zoomScaleNormal="85" zoomScaleSheetLayoutView="85" workbookViewId="0">
      <selection activeCell="H25" sqref="H25:J25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203" t="s">
        <v>2</v>
      </c>
      <c r="D4" s="204"/>
      <c r="E4" s="186" t="s">
        <v>3</v>
      </c>
      <c r="F4" s="184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8122</v>
      </c>
      <c r="E6" s="23">
        <f t="shared" ref="E6:E11" si="0">C6-G6</f>
        <v>6375</v>
      </c>
      <c r="F6" s="24">
        <f t="shared" ref="F6:F7" si="1">D6-H6</f>
        <v>6320</v>
      </c>
      <c r="G6" s="23">
        <v>1750</v>
      </c>
      <c r="H6" s="25">
        <v>1802</v>
      </c>
      <c r="I6" s="26">
        <f>G6/C6</f>
        <v>0.2153846153846154</v>
      </c>
      <c r="J6" s="27">
        <f>H6/D6</f>
        <v>0.2218665353361241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4541</v>
      </c>
      <c r="E7" s="23">
        <f t="shared" si="0"/>
        <v>3300</v>
      </c>
      <c r="F7" s="35">
        <f t="shared" si="1"/>
        <v>3429</v>
      </c>
      <c r="G7" s="34">
        <v>1075</v>
      </c>
      <c r="H7" s="36">
        <v>1112</v>
      </c>
      <c r="I7" s="37">
        <f t="shared" ref="I7:J7" si="2">G7/C7</f>
        <v>0.24571428571428572</v>
      </c>
      <c r="J7" s="38">
        <f t="shared" si="2"/>
        <v>0.24487998238273509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5195</v>
      </c>
      <c r="E8" s="23">
        <f t="shared" si="0"/>
        <v>3975</v>
      </c>
      <c r="F8" s="35">
        <f t="shared" ref="F8:F10" si="3">D8-H8</f>
        <v>3884</v>
      </c>
      <c r="G8" s="34">
        <v>1275</v>
      </c>
      <c r="H8" s="36">
        <v>1311</v>
      </c>
      <c r="I8" s="37">
        <f t="shared" ref="I8" si="4">G8/C8</f>
        <v>0.24285714285714285</v>
      </c>
      <c r="J8" s="38">
        <f t="shared" ref="J8" si="5">H8/D8</f>
        <v>0.25235803657362849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19</v>
      </c>
      <c r="B9" s="68" t="s">
        <v>20</v>
      </c>
      <c r="C9" s="34">
        <v>1750</v>
      </c>
      <c r="D9" s="107">
        <v>1724</v>
      </c>
      <c r="E9" s="23">
        <f t="shared" si="0"/>
        <v>1325</v>
      </c>
      <c r="F9" s="107">
        <f t="shared" si="3"/>
        <v>1294</v>
      </c>
      <c r="G9" s="34">
        <v>425</v>
      </c>
      <c r="H9" s="98">
        <v>430</v>
      </c>
      <c r="I9" s="99">
        <f>G9/C9</f>
        <v>0.24285714285714285</v>
      </c>
      <c r="J9" s="100">
        <f>H9/D9</f>
        <v>0.24941995359628771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x14ac:dyDescent="0.25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5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5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1969</v>
      </c>
      <c r="O12" s="41"/>
      <c r="P12" s="42"/>
      <c r="Q12" s="59"/>
      <c r="R12" s="64"/>
    </row>
    <row r="13" spans="1:18" ht="20.100000000000001" customHeight="1" x14ac:dyDescent="0.25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1369</v>
      </c>
      <c r="O13" s="41"/>
      <c r="P13" s="42"/>
      <c r="Q13" s="59"/>
      <c r="R13" s="64"/>
    </row>
    <row r="14" spans="1:18" ht="20.100000000000001" customHeight="1" x14ac:dyDescent="0.25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>
        <v>283</v>
      </c>
      <c r="Q14" s="59"/>
      <c r="R14" s="64"/>
    </row>
    <row r="15" spans="1:18" ht="20.100000000000001" customHeight="1" thickBot="1" x14ac:dyDescent="0.3">
      <c r="A15" s="116" t="s">
        <v>31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>
        <v>82</v>
      </c>
      <c r="Q15" s="59"/>
      <c r="R15" s="64"/>
    </row>
    <row r="16" spans="1:18" ht="20.100000000000001" hidden="1" customHeight="1" x14ac:dyDescent="0.25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5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3">
      <c r="A18" s="213" t="s">
        <v>34</v>
      </c>
      <c r="B18" s="214"/>
      <c r="C18" s="70">
        <f t="shared" ref="C18:H18" si="8">SUM(C6:C14)</f>
        <v>19500</v>
      </c>
      <c r="D18" s="71">
        <f t="shared" si="8"/>
        <v>19582</v>
      </c>
      <c r="E18" s="70">
        <f t="shared" si="8"/>
        <v>14975</v>
      </c>
      <c r="F18" s="71">
        <f t="shared" si="8"/>
        <v>14927</v>
      </c>
      <c r="G18" s="72">
        <f t="shared" si="8"/>
        <v>4525</v>
      </c>
      <c r="H18" s="73">
        <f t="shared" si="8"/>
        <v>4655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3315</v>
      </c>
      <c r="N18" s="76">
        <f t="shared" si="9"/>
        <v>3338</v>
      </c>
      <c r="O18" s="77">
        <f>SUM(O6:O15)</f>
        <v>375</v>
      </c>
      <c r="P18" s="78">
        <f>SUM(P6:P15)</f>
        <v>365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2" t="s">
        <v>35</v>
      </c>
      <c r="B20" s="79"/>
      <c r="C20" s="79"/>
      <c r="D20" s="79"/>
      <c r="F20" s="170" t="s">
        <v>36</v>
      </c>
      <c r="G20" s="171"/>
      <c r="H20" s="144" t="s">
        <v>37</v>
      </c>
      <c r="I20" s="145"/>
      <c r="J20" s="146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162" t="s">
        <v>34</v>
      </c>
      <c r="B21" s="163"/>
      <c r="C21" s="82" t="s">
        <v>11</v>
      </c>
      <c r="D21" s="83" t="s">
        <v>12</v>
      </c>
      <c r="F21" s="172"/>
      <c r="G21" s="173"/>
      <c r="H21" s="147"/>
      <c r="I21" s="148"/>
      <c r="J21" s="149"/>
      <c r="L21" s="141" t="s">
        <v>39</v>
      </c>
      <c r="M21" s="141"/>
      <c r="N21" s="141"/>
      <c r="O21" s="141"/>
      <c r="P21" s="94">
        <f>IF(R20=TRUE, 1, 0)</f>
        <v>1</v>
      </c>
    </row>
    <row r="22" spans="1:21" ht="18.75" customHeight="1" x14ac:dyDescent="0.25">
      <c r="A22" s="164" t="s">
        <v>40</v>
      </c>
      <c r="B22" s="165"/>
      <c r="C22" s="84">
        <f>G18+K18</f>
        <v>4525</v>
      </c>
      <c r="D22" s="85">
        <f>H18+L18</f>
        <v>4655</v>
      </c>
      <c r="F22" s="218" t="s">
        <v>41</v>
      </c>
      <c r="G22" s="219"/>
      <c r="H22" s="153">
        <v>9.7999999999999997E-3</v>
      </c>
      <c r="I22" s="154"/>
      <c r="J22" s="155"/>
      <c r="L22" s="142"/>
      <c r="M22" s="142"/>
      <c r="N22" s="142"/>
      <c r="O22" s="142"/>
      <c r="P22" s="96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166" t="s">
        <v>42</v>
      </c>
      <c r="B23" s="167"/>
      <c r="C23" s="88">
        <f>M18+O18</f>
        <v>3690</v>
      </c>
      <c r="D23" s="89">
        <f>N18+P18</f>
        <v>3703</v>
      </c>
      <c r="F23" s="220" t="s">
        <v>43</v>
      </c>
      <c r="G23" s="221"/>
      <c r="H23" s="156">
        <v>6.4999999999999997E-3</v>
      </c>
      <c r="I23" s="157"/>
      <c r="J23" s="158"/>
      <c r="L23" s="143" t="s">
        <v>44</v>
      </c>
      <c r="M23" s="143"/>
      <c r="N23" s="143"/>
      <c r="O23" s="143"/>
      <c r="P23" s="95">
        <f>IF(R22=TRUE, 1, 0)</f>
        <v>1</v>
      </c>
    </row>
    <row r="24" spans="1:21" ht="18.75" customHeight="1" thickBot="1" x14ac:dyDescent="0.35">
      <c r="A24" s="168" t="s">
        <v>45</v>
      </c>
      <c r="B24" s="169"/>
      <c r="C24" s="86">
        <f>C22-C23</f>
        <v>835</v>
      </c>
      <c r="D24" s="87">
        <f>D22-D23</f>
        <v>952</v>
      </c>
      <c r="F24" s="199" t="s">
        <v>46</v>
      </c>
      <c r="G24" s="200"/>
      <c r="H24" s="159">
        <v>5.7000000000000002E-3</v>
      </c>
      <c r="I24" s="160"/>
      <c r="J24" s="161"/>
      <c r="L24" s="142"/>
      <c r="M24" s="142"/>
      <c r="N24" s="142"/>
      <c r="O24" s="142"/>
      <c r="P24" s="96"/>
      <c r="R24" s="1" t="b">
        <f>AND(H25&gt;=-0.02, H25&lt;=0.02)</f>
        <v>1</v>
      </c>
    </row>
    <row r="25" spans="1:21" ht="16.5" customHeight="1" thickBot="1" x14ac:dyDescent="0.3">
      <c r="F25" s="234" t="s">
        <v>47</v>
      </c>
      <c r="G25" s="235"/>
      <c r="H25" s="150">
        <f>AVERAGE(H22:J24)</f>
        <v>7.3333333333333332E-3</v>
      </c>
      <c r="I25" s="151"/>
      <c r="J25" s="152"/>
      <c r="L25" s="139" t="s">
        <v>48</v>
      </c>
      <c r="M25" s="139"/>
      <c r="N25" s="139"/>
      <c r="O25" s="139"/>
      <c r="P25" s="90">
        <f>IF(R24=TRUE, 1, 0)</f>
        <v>1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139"/>
      <c r="M26" s="139"/>
      <c r="N26" s="139"/>
      <c r="O26" s="139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65"/>
    </row>
    <row r="30" spans="1:21" ht="20.100000000000001" customHeight="1" x14ac:dyDescent="0.2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65"/>
    </row>
    <row r="31" spans="1:21" ht="20.100000000000001" customHeight="1" thickBot="1" x14ac:dyDescent="0.3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31" t="s">
        <v>50</v>
      </c>
      <c r="B34" s="232"/>
      <c r="C34" s="232"/>
      <c r="D34" s="232"/>
      <c r="E34" s="232"/>
      <c r="F34" s="233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80" t="s">
        <v>51</v>
      </c>
      <c r="C35" s="181"/>
      <c r="D35" s="184" t="s">
        <v>52</v>
      </c>
      <c r="E35" s="185"/>
      <c r="F35" s="185"/>
      <c r="G35" s="186"/>
      <c r="H35" s="184" t="s">
        <v>53</v>
      </c>
      <c r="I35" s="186"/>
      <c r="J35" s="185" t="s">
        <v>54</v>
      </c>
      <c r="K35" s="185"/>
      <c r="L35" s="217" t="s">
        <v>6</v>
      </c>
      <c r="M35" s="217"/>
      <c r="N35" s="215" t="s">
        <v>7</v>
      </c>
      <c r="O35" s="216"/>
      <c r="P35" s="56" t="s">
        <v>55</v>
      </c>
    </row>
    <row r="36" spans="1:17" ht="18.75" customHeight="1" thickBot="1" x14ac:dyDescent="0.3">
      <c r="A36" s="57" t="s">
        <v>56</v>
      </c>
      <c r="B36" s="178" t="s">
        <v>57</v>
      </c>
      <c r="C36" s="179"/>
      <c r="D36" s="187"/>
      <c r="E36" s="188"/>
      <c r="F36" s="188"/>
      <c r="G36" s="189"/>
      <c r="H36" s="187" t="s">
        <v>58</v>
      </c>
      <c r="I36" s="189"/>
      <c r="J36" s="193" t="s">
        <v>58</v>
      </c>
      <c r="K36" s="194"/>
      <c r="L36" s="191">
        <v>0</v>
      </c>
      <c r="M36" s="192"/>
      <c r="N36" s="211">
        <v>1080</v>
      </c>
      <c r="O36" s="212"/>
      <c r="P36" s="55">
        <f t="shared" ref="P36:P38" si="10">L36-N36</f>
        <v>-1080</v>
      </c>
    </row>
    <row r="37" spans="1:17" ht="18.75" customHeight="1" thickBot="1" x14ac:dyDescent="0.3">
      <c r="A37" s="58" t="s">
        <v>56</v>
      </c>
      <c r="B37" s="177" t="s">
        <v>57</v>
      </c>
      <c r="C37" s="177"/>
      <c r="D37" s="174"/>
      <c r="E37" s="175"/>
      <c r="F37" s="175"/>
      <c r="G37" s="176"/>
      <c r="H37" s="174" t="s">
        <v>58</v>
      </c>
      <c r="I37" s="176"/>
      <c r="J37" s="197" t="s">
        <v>58</v>
      </c>
      <c r="K37" s="198"/>
      <c r="L37" s="191">
        <v>0</v>
      </c>
      <c r="M37" s="192"/>
      <c r="N37" s="211">
        <v>832</v>
      </c>
      <c r="O37" s="212"/>
      <c r="P37" s="55">
        <f t="shared" ref="P37" si="11">L37-N37</f>
        <v>-832</v>
      </c>
    </row>
    <row r="38" spans="1:17" ht="18.75" customHeight="1" thickBot="1" x14ac:dyDescent="0.3">
      <c r="A38" s="58" t="s">
        <v>56</v>
      </c>
      <c r="B38" s="177" t="s">
        <v>57</v>
      </c>
      <c r="C38" s="177"/>
      <c r="D38" s="174"/>
      <c r="E38" s="175"/>
      <c r="F38" s="175"/>
      <c r="G38" s="176"/>
      <c r="H38" s="174" t="s">
        <v>58</v>
      </c>
      <c r="I38" s="176"/>
      <c r="J38" s="197" t="s">
        <v>58</v>
      </c>
      <c r="K38" s="198"/>
      <c r="L38" s="191">
        <v>0</v>
      </c>
      <c r="M38" s="192"/>
      <c r="N38" s="211">
        <v>701</v>
      </c>
      <c r="O38" s="212"/>
      <c r="P38" s="55">
        <f t="shared" si="10"/>
        <v>-701</v>
      </c>
    </row>
    <row r="39" spans="1:17" ht="19.2" customHeight="1" x14ac:dyDescent="0.25">
      <c r="A39" s="58" t="s">
        <v>56</v>
      </c>
      <c r="B39" s="182" t="s">
        <v>57</v>
      </c>
      <c r="C39" s="183"/>
      <c r="D39" s="174"/>
      <c r="E39" s="175"/>
      <c r="F39" s="175"/>
      <c r="G39" s="176"/>
      <c r="H39" s="174" t="s">
        <v>58</v>
      </c>
      <c r="I39" s="176"/>
      <c r="J39" s="174" t="s">
        <v>58</v>
      </c>
      <c r="K39" s="190"/>
      <c r="L39" s="195">
        <v>0</v>
      </c>
      <c r="M39" s="196"/>
      <c r="N39" s="137">
        <v>390</v>
      </c>
      <c r="O39" s="138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  <mergeCell ref="F24:G24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2025-01-06T16:33:31Z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