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ayle\Downloads\"/>
    </mc:Choice>
  </mc:AlternateContent>
  <xr:revisionPtr revIDLastSave="0" documentId="8_{843AB1F7-DEB1-4F9B-AE8F-92A2468F66C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UMMARY (2)" sheetId="1" r:id="rId1"/>
  </sheets>
  <definedNames>
    <definedName name="_xlnm.Print_Area" localSheetId="0">'SUMMARY (2)'!$A$1:$P$40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1" l="1"/>
  <c r="E13" i="1"/>
  <c r="F12" i="1"/>
  <c r="E12" i="1"/>
  <c r="E8" i="1"/>
  <c r="F8" i="1"/>
  <c r="I8" i="1"/>
  <c r="J8" i="1"/>
  <c r="E9" i="1"/>
  <c r="F9" i="1"/>
  <c r="I9" i="1"/>
  <c r="J9" i="1"/>
  <c r="E10" i="1"/>
  <c r="F10" i="1"/>
  <c r="I10" i="1"/>
  <c r="J10" i="1"/>
  <c r="E11" i="1"/>
  <c r="F11" i="1"/>
  <c r="I11" i="1"/>
  <c r="J11" i="1"/>
  <c r="I12" i="1"/>
  <c r="J12" i="1"/>
  <c r="I13" i="1"/>
  <c r="J13" i="1"/>
  <c r="E14" i="1"/>
  <c r="F14" i="1"/>
  <c r="I14" i="1"/>
  <c r="J14" i="1"/>
  <c r="E15" i="1"/>
  <c r="F15" i="1"/>
  <c r="I15" i="1"/>
  <c r="J15" i="1"/>
  <c r="E16" i="1"/>
  <c r="F16" i="1"/>
  <c r="I16" i="1"/>
  <c r="J16" i="1"/>
  <c r="E17" i="1"/>
  <c r="F17" i="1"/>
  <c r="I17" i="1"/>
  <c r="J17" i="1"/>
  <c r="E18" i="1"/>
  <c r="F18" i="1"/>
  <c r="I18" i="1"/>
  <c r="J18" i="1"/>
  <c r="E19" i="1"/>
  <c r="F19" i="1"/>
  <c r="I19" i="1"/>
  <c r="J19" i="1"/>
  <c r="P48" i="1" l="1"/>
  <c r="P49" i="1"/>
  <c r="P50" i="1"/>
  <c r="P51" i="1"/>
  <c r="P52" i="1"/>
  <c r="P53" i="1"/>
  <c r="P27" i="1" l="1"/>
  <c r="O27" i="1"/>
  <c r="N27" i="1"/>
  <c r="M27" i="1"/>
  <c r="L27" i="1"/>
  <c r="K27" i="1"/>
  <c r="H27" i="1"/>
  <c r="G27" i="1"/>
  <c r="D27" i="1"/>
  <c r="C27" i="1"/>
  <c r="H34" i="1" l="1"/>
  <c r="P47" i="1"/>
  <c r="P46" i="1"/>
  <c r="P45" i="1"/>
  <c r="T31" i="1" l="1"/>
  <c r="R33" i="1"/>
  <c r="P34" i="1" s="1"/>
  <c r="D32" i="1" l="1"/>
  <c r="C32" i="1"/>
  <c r="D31" i="1"/>
  <c r="C31" i="1"/>
  <c r="C33" i="1" l="1"/>
  <c r="T29" i="1" s="1"/>
  <c r="D33" i="1"/>
  <c r="U31" i="1" s="1"/>
  <c r="R31" i="1" s="1"/>
  <c r="J7" i="1"/>
  <c r="J6" i="1"/>
  <c r="I7" i="1"/>
  <c r="I6" i="1"/>
  <c r="U29" i="1" l="1"/>
  <c r="R29" i="1" s="1"/>
  <c r="P30" i="1" s="1"/>
  <c r="P32" i="1"/>
  <c r="F7" i="1"/>
  <c r="E7" i="1"/>
  <c r="F6" i="1"/>
  <c r="E6" i="1"/>
  <c r="E27" i="1" l="1"/>
  <c r="F27" i="1"/>
</calcChain>
</file>

<file path=xl/sharedStrings.xml><?xml version="1.0" encoding="utf-8"?>
<sst xmlns="http://schemas.openxmlformats.org/spreadsheetml/2006/main" count="109" uniqueCount="73">
  <si>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</si>
  <si>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</si>
  <si>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</si>
  <si>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</si>
  <si>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</si>
  <si>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</si>
  <si>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</si>
  <si>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</si>
  <si>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</si>
  <si>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</si>
  <si>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</si>
  <si>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</si>
  <si>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</si>
  <si>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</si>
  <si>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</si>
  <si>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RTU-3</t>
  </si>
  <si>
    <t>RTU-4</t>
  </si>
  <si>
    <t>RTU-5</t>
  </si>
  <si>
    <t>RTU-6</t>
  </si>
  <si>
    <t>RTU-7</t>
  </si>
  <si>
    <t>RTU-8</t>
  </si>
  <si>
    <t>RTU-9</t>
  </si>
  <si>
    <t>RTU-10</t>
  </si>
  <si>
    <t>RTU-11</t>
  </si>
  <si>
    <t>RTU-12</t>
  </si>
  <si>
    <t>RTU-13</t>
  </si>
  <si>
    <t>RTU-14</t>
  </si>
  <si>
    <t>EF-2</t>
  </si>
  <si>
    <t>EF-3</t>
  </si>
  <si>
    <t>EF-4</t>
  </si>
  <si>
    <t>EF-5</t>
  </si>
  <si>
    <t>EF-6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</si>
  <si>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</si>
  <si>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</si>
  <si>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</si>
  <si>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</si>
  <si>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</si>
  <si>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</si>
  <si>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</si>
  <si>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</si>
  <si>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</si>
  <si>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</si>
  <si>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</si>
  <si>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</si>
  <si>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</si>
  <si>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</si>
  <si>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</si>
  <si>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</si>
  <si>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</si>
  <si>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</si>
  <si>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</si>
  <si>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</si>
  <si>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</si>
  <si>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</si>
  <si>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</si>
  <si>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 xml:space="preserve">KITCHEN HD </t>
  </si>
  <si>
    <t xml:space="preserve">CHECK OUT </t>
  </si>
  <si>
    <t xml:space="preserve">SALES </t>
  </si>
  <si>
    <t xml:space="preserve">OFFICES </t>
  </si>
  <si>
    <t xml:space="preserve">HALLWAY </t>
  </si>
  <si>
    <t xml:space="preserve">FOOD AREA </t>
  </si>
  <si>
    <t>ENTRANCE/EXIT</t>
  </si>
  <si>
    <t xml:space="preserve">PHARMACY </t>
  </si>
  <si>
    <t xml:space="preserve">BOH </t>
  </si>
  <si>
    <t xml:space="preserve">RESTROOM </t>
  </si>
  <si>
    <t xml:space="preserve">BAKERY </t>
  </si>
  <si>
    <t>MEAT/SEAFOOD</t>
  </si>
  <si>
    <t>EF-7</t>
  </si>
  <si>
    <t>EF-1</t>
  </si>
  <si>
    <t>ELECTRICAL</t>
  </si>
  <si>
    <t>[1]</t>
  </si>
  <si>
    <t>[2]</t>
  </si>
  <si>
    <t>[1] NO DESIGN SHOWN ON DRAWINGS. NO SCHEDULE PROVIDED.                                                                                    [2] UNABLE TO OBTAIN BUILDING PRESSURE DUE TO STORE BEING OPEN AND NOT ABLE TO TAKE PRESSURE WITH ALL DOORS CLOSED AT THE SAME TIME.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</si>
</sst>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8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tted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double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43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9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1" fillId="0" borderId="46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3" xfId="0" applyFont="1" applyBorder="1" applyAlignment="1">
      <alignment vertical="center"/>
    </xf>
    <xf numFmtId="0" fontId="5" fillId="0" borderId="54" xfId="0" applyFont="1" applyBorder="1" applyAlignment="1">
      <alignment vertical="center"/>
    </xf>
    <xf numFmtId="0" fontId="1" fillId="0" borderId="55" xfId="0" applyFont="1" applyBorder="1" applyAlignment="1">
      <alignment horizontal="left" vertical="center"/>
    </xf>
    <xf numFmtId="0" fontId="1" fillId="0" borderId="56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7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1" fillId="0" borderId="58" xfId="0" applyFont="1" applyBorder="1" applyAlignment="1">
      <alignment horizontal="left" vertical="center"/>
    </xf>
    <xf numFmtId="0" fontId="5" fillId="0" borderId="59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60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6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62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61" xfId="0" applyFont="1" applyFill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63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5" xfId="0" applyFont="1" applyFill="1" applyBorder="1" applyAlignment="1">
      <alignment horizontal="right" vertical="center"/>
    </xf>
    <xf numFmtId="0" fontId="1" fillId="0" borderId="64" xfId="0" applyFont="1" applyBorder="1" applyAlignment="1">
      <alignment vertical="center"/>
    </xf>
    <xf numFmtId="0" fontId="1" fillId="0" borderId="66" xfId="0" applyFont="1" applyBorder="1" applyAlignment="1">
      <alignment horizontal="left" vertical="center"/>
    </xf>
    <xf numFmtId="0" fontId="5" fillId="0" borderId="67" xfId="0" applyFont="1" applyBorder="1" applyAlignment="1">
      <alignment vertical="center"/>
    </xf>
    <xf numFmtId="0" fontId="2" fillId="0" borderId="68" xfId="0" applyFont="1" applyBorder="1" applyAlignment="1">
      <alignment horizontal="center" vertical="center"/>
    </xf>
    <xf numFmtId="0" fontId="2" fillId="0" borderId="69" xfId="0" applyFont="1" applyBorder="1" applyAlignment="1">
      <alignment horizontal="center" vertical="center"/>
    </xf>
    <xf numFmtId="164" fontId="2" fillId="0" borderId="70" xfId="0" applyNumberFormat="1" applyFont="1" applyBorder="1" applyAlignment="1">
      <alignment horizontal="center" vertical="center"/>
    </xf>
    <xf numFmtId="164" fontId="2" fillId="0" borderId="71" xfId="0" applyNumberFormat="1" applyFont="1" applyBorder="1" applyAlignment="1">
      <alignment horizontal="center" vertical="center"/>
    </xf>
    <xf numFmtId="0" fontId="2" fillId="2" borderId="68" xfId="0" applyFont="1" applyFill="1" applyBorder="1" applyAlignment="1">
      <alignment horizontal="center" vertical="center"/>
    </xf>
    <xf numFmtId="0" fontId="2" fillId="2" borderId="69" xfId="0" applyFont="1" applyFill="1" applyBorder="1" applyAlignment="1">
      <alignment horizontal="center" vertical="center"/>
    </xf>
    <xf numFmtId="0" fontId="8" fillId="2" borderId="72" xfId="0" applyFont="1" applyFill="1" applyBorder="1" applyAlignment="1">
      <alignment horizontal="center" vertical="center"/>
    </xf>
    <xf numFmtId="0" fontId="8" fillId="2" borderId="73" xfId="0" applyFont="1" applyFill="1" applyBorder="1" applyAlignment="1">
      <alignment horizontal="center" vertical="center"/>
    </xf>
    <xf numFmtId="0" fontId="8" fillId="2" borderId="68" xfId="0" applyFont="1" applyFill="1" applyBorder="1" applyAlignment="1">
      <alignment horizontal="center" vertical="center"/>
    </xf>
    <xf numFmtId="0" fontId="8" fillId="2" borderId="69" xfId="0" applyFont="1" applyFill="1" applyBorder="1" applyAlignment="1">
      <alignment horizontal="center" vertical="center"/>
    </xf>
    <xf numFmtId="0" fontId="1" fillId="0" borderId="68" xfId="0" applyFont="1" applyBorder="1" applyAlignment="1">
      <alignment horizontal="center" vertical="center"/>
    </xf>
    <xf numFmtId="0" fontId="1" fillId="0" borderId="69" xfId="0" applyFont="1" applyBorder="1" applyAlignment="1">
      <alignment horizontal="center" vertical="center"/>
    </xf>
    <xf numFmtId="0" fontId="8" fillId="0" borderId="74" xfId="0" applyFont="1" applyBorder="1" applyAlignment="1">
      <alignment horizontal="center" vertical="center"/>
    </xf>
    <xf numFmtId="0" fontId="1" fillId="0" borderId="76" xfId="0" applyFont="1" applyBorder="1" applyAlignment="1">
      <alignment horizontal="left" vertical="center"/>
    </xf>
    <xf numFmtId="0" fontId="5" fillId="0" borderId="77" xfId="0" applyFont="1" applyBorder="1" applyAlignment="1">
      <alignment vertical="center"/>
    </xf>
    <xf numFmtId="0" fontId="0" fillId="2" borderId="78" xfId="0" applyFill="1" applyBorder="1" applyAlignment="1">
      <alignment horizontal="center" vertical="center"/>
    </xf>
    <xf numFmtId="0" fontId="0" fillId="2" borderId="79" xfId="0" applyFill="1" applyBorder="1" applyAlignment="1">
      <alignment horizontal="center" vertical="center"/>
    </xf>
    <xf numFmtId="0" fontId="2" fillId="2" borderId="78" xfId="0" applyFont="1" applyFill="1" applyBorder="1" applyAlignment="1">
      <alignment horizontal="center" vertical="center"/>
    </xf>
    <xf numFmtId="0" fontId="2" fillId="2" borderId="79" xfId="0" applyFont="1" applyFill="1" applyBorder="1" applyAlignment="1">
      <alignment horizontal="center" vertical="center"/>
    </xf>
    <xf numFmtId="0" fontId="2" fillId="2" borderId="80" xfId="0" applyFont="1" applyFill="1" applyBorder="1" applyAlignment="1">
      <alignment horizontal="center" vertical="center"/>
    </xf>
    <xf numFmtId="0" fontId="8" fillId="2" borderId="80" xfId="0" applyFont="1" applyFill="1" applyBorder="1" applyAlignment="1">
      <alignment horizontal="center" vertical="center"/>
    </xf>
    <xf numFmtId="0" fontId="8" fillId="2" borderId="81" xfId="0" applyFont="1" applyFill="1" applyBorder="1" applyAlignment="1">
      <alignment horizontal="center" vertical="center"/>
    </xf>
    <xf numFmtId="0" fontId="8" fillId="0" borderId="78" xfId="0" applyFont="1" applyBorder="1" applyAlignment="1">
      <alignment horizontal="center" vertical="center"/>
    </xf>
    <xf numFmtId="0" fontId="8" fillId="0" borderId="79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75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0" fillId="0" borderId="48" xfId="0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4" xfId="0" applyFont="1" applyBorder="1" applyAlignment="1">
      <alignment horizontal="left" vertical="center" wrapText="1"/>
    </xf>
    <xf numFmtId="0" fontId="5" fillId="0" borderId="65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50" xfId="0" applyNumberFormat="1" applyFont="1" applyBorder="1" applyAlignment="1">
      <alignment horizontal="center" vertical="center"/>
    </xf>
    <xf numFmtId="165" fontId="15" fillId="0" borderId="51" xfId="0" applyNumberFormat="1" applyFont="1" applyBorder="1" applyAlignment="1">
      <alignment horizontal="center" vertical="center"/>
    </xf>
    <xf numFmtId="165" fontId="15" fillId="0" borderId="52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51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50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/>
    </xf>
    <xf numFmtId="49" fontId="1" fillId="0" borderId="47" xfId="0" applyNumberFormat="1" applyFont="1" applyBorder="1" applyAlignment="1">
      <alignment horizontal="center" vertical="center"/>
    </xf>
    <xf numFmtId="49" fontId="1" fillId="0" borderId="48" xfId="0" applyNumberFormat="1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41638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603"/>
  <sheetViews>
    <sheetView showGridLines="0" tabSelected="1" view="pageBreakPreview" zoomScale="97" zoomScaleNormal="55" zoomScaleSheetLayoutView="55" workbookViewId="0">
      <selection activeCell="A41" sqref="A41"/>
    </sheetView>
  </sheetViews>
  <sheetFormatPr defaultColWidth="9.140625" defaultRowHeight="12.75" x14ac:dyDescent="0.2"/>
  <cols>
    <col min="1" max="1" width="10.5703125" style="1" customWidth="1"/>
    <col min="2" max="2" width="13.85546875" style="1" customWidth="1"/>
    <col min="3" max="3" width="10.7109375" style="1" customWidth="1"/>
    <col min="4" max="4" width="9.7109375" style="1" customWidth="1"/>
    <col min="5" max="5" width="9.5703125" style="1" customWidth="1"/>
    <col min="6" max="6" width="10" style="1" customWidth="1"/>
    <col min="7" max="7" width="8.5703125" style="1" customWidth="1"/>
    <col min="8" max="8" width="9.28515625" style="1" customWidth="1"/>
    <col min="9" max="9" width="8.7109375" style="1" customWidth="1"/>
    <col min="10" max="10" width="7.7109375" style="1" customWidth="1"/>
    <col min="11" max="11" width="8.42578125" style="1" customWidth="1"/>
    <col min="12" max="12" width="7.7109375" style="1" customWidth="1"/>
    <col min="13" max="13" width="8.28515625" style="1" customWidth="1"/>
    <col min="14" max="14" width="7.5703125" style="1" customWidth="1"/>
    <col min="15" max="15" width="8.140625" style="1" bestFit="1" customWidth="1"/>
    <col min="16" max="16" width="10.7109375" style="1" bestFit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18" ht="165.75" customHeight="1" x14ac:dyDescent="0.2"/>
    <row r="2" spans="1:18" ht="21.75" customHeight="1" x14ac:dyDescent="0.25">
      <c r="A2" s="204" t="s">
        <v>0</v>
      </c>
      <c r="B2" s="204"/>
      <c r="C2" s="204"/>
      <c r="D2" s="204"/>
      <c r="E2" s="204"/>
      <c r="F2" s="204"/>
      <c r="G2" s="204"/>
      <c r="H2" s="204"/>
      <c r="I2" s="204"/>
      <c r="J2" s="204"/>
      <c r="K2" s="204"/>
      <c r="L2" s="204"/>
      <c r="M2" s="204"/>
      <c r="N2" s="204"/>
      <c r="O2" s="204"/>
      <c r="P2" s="204"/>
    </row>
    <row r="3" spans="1:18" ht="9.75" customHeight="1" thickBot="1" x14ac:dyDescent="0.3">
      <c r="A3" s="99"/>
    </row>
    <row r="4" spans="1:18" ht="20.100000000000001" customHeight="1" thickBot="1" x14ac:dyDescent="0.25">
      <c r="A4" s="6"/>
      <c r="B4" s="8" t="s">
        <v>1</v>
      </c>
      <c r="C4" s="177" t="s">
        <v>2</v>
      </c>
      <c r="D4" s="178"/>
      <c r="E4" s="152" t="s">
        <v>3</v>
      </c>
      <c r="F4" s="151"/>
      <c r="G4" s="183" t="s">
        <v>4</v>
      </c>
      <c r="H4" s="184"/>
      <c r="I4" s="175" t="s">
        <v>5</v>
      </c>
      <c r="J4" s="176"/>
      <c r="K4" s="181" t="s">
        <v>6</v>
      </c>
      <c r="L4" s="182"/>
      <c r="M4" s="179" t="s">
        <v>7</v>
      </c>
      <c r="N4" s="180"/>
      <c r="O4" s="179" t="s">
        <v>8</v>
      </c>
      <c r="P4" s="180"/>
      <c r="Q4" s="7"/>
      <c r="R4" s="68"/>
    </row>
    <row r="5" spans="1:18" ht="20.100000000000001" customHeight="1" thickBot="1" x14ac:dyDescent="0.25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8"/>
    </row>
    <row r="6" spans="1:18" ht="20.100000000000001" customHeight="1" x14ac:dyDescent="0.2">
      <c r="A6" s="78" t="s">
        <v>13</v>
      </c>
      <c r="B6" s="76" t="s">
        <v>56</v>
      </c>
      <c r="C6" s="23">
        <v>10500</v>
      </c>
      <c r="D6" s="24">
        <v>10250</v>
      </c>
      <c r="E6" s="23">
        <f t="shared" ref="E6:F7" si="0">C6-G6</f>
        <v>8500</v>
      </c>
      <c r="F6" s="24">
        <f t="shared" si="0"/>
        <v>8734</v>
      </c>
      <c r="G6" s="25">
        <v>2000</v>
      </c>
      <c r="H6" s="26">
        <v>1516</v>
      </c>
      <c r="I6" s="27">
        <f>G6/C6</f>
        <v>0.19047619047619047</v>
      </c>
      <c r="J6" s="28">
        <f>H6/D6</f>
        <v>0.14790243902439024</v>
      </c>
      <c r="K6" s="29"/>
      <c r="L6" s="30"/>
      <c r="M6" s="31"/>
      <c r="N6" s="32"/>
      <c r="O6" s="33"/>
      <c r="P6" s="34"/>
      <c r="Q6" s="74"/>
      <c r="R6" s="72"/>
    </row>
    <row r="7" spans="1:18" ht="20.100000000000001" customHeight="1" x14ac:dyDescent="0.2">
      <c r="A7" s="79" t="s">
        <v>14</v>
      </c>
      <c r="B7" s="77" t="s">
        <v>57</v>
      </c>
      <c r="C7" s="35">
        <v>5000</v>
      </c>
      <c r="D7" s="36">
        <v>6404</v>
      </c>
      <c r="E7" s="35">
        <f t="shared" si="0"/>
        <v>4000</v>
      </c>
      <c r="F7" s="36">
        <f t="shared" si="0"/>
        <v>6404</v>
      </c>
      <c r="G7" s="37">
        <v>1000</v>
      </c>
      <c r="H7" s="38">
        <v>0</v>
      </c>
      <c r="I7" s="39">
        <f t="shared" ref="I7:J7" si="1">G7/C7</f>
        <v>0.2</v>
      </c>
      <c r="J7" s="40">
        <f t="shared" si="1"/>
        <v>0</v>
      </c>
      <c r="K7" s="41"/>
      <c r="L7" s="42"/>
      <c r="M7" s="43"/>
      <c r="N7" s="44"/>
      <c r="O7" s="45"/>
      <c r="P7" s="46"/>
      <c r="Q7" s="67"/>
      <c r="R7" s="72"/>
    </row>
    <row r="8" spans="1:18" ht="20.100000000000001" customHeight="1" x14ac:dyDescent="0.2">
      <c r="A8" s="79" t="s">
        <v>15</v>
      </c>
      <c r="B8" s="77" t="s">
        <v>57</v>
      </c>
      <c r="C8" s="35">
        <v>5000</v>
      </c>
      <c r="D8" s="36">
        <v>1745</v>
      </c>
      <c r="E8" s="35">
        <f t="shared" ref="E8:E19" si="2">C8-G8</f>
        <v>4000</v>
      </c>
      <c r="F8" s="36">
        <f t="shared" ref="F8:F19" si="3">D8-H8</f>
        <v>1745</v>
      </c>
      <c r="G8" s="37">
        <v>1000</v>
      </c>
      <c r="H8" s="38">
        <v>0</v>
      </c>
      <c r="I8" s="39">
        <f t="shared" ref="I8:I9" si="4">G8/C8</f>
        <v>0.2</v>
      </c>
      <c r="J8" s="40">
        <f t="shared" ref="J8:J9" si="5">H8/D8</f>
        <v>0</v>
      </c>
      <c r="K8" s="41"/>
      <c r="L8" s="42"/>
      <c r="M8" s="43"/>
      <c r="N8" s="44"/>
      <c r="O8" s="45"/>
      <c r="P8" s="46"/>
      <c r="Q8" s="67"/>
      <c r="R8" s="72"/>
    </row>
    <row r="9" spans="1:18" ht="19.5" customHeight="1" x14ac:dyDescent="0.2">
      <c r="A9" s="79" t="s">
        <v>16</v>
      </c>
      <c r="B9" s="77" t="s">
        <v>57</v>
      </c>
      <c r="C9" s="35">
        <v>5000</v>
      </c>
      <c r="D9" s="36">
        <v>5715</v>
      </c>
      <c r="E9" s="35">
        <f t="shared" si="2"/>
        <v>4000</v>
      </c>
      <c r="F9" s="36">
        <f t="shared" si="3"/>
        <v>5715</v>
      </c>
      <c r="G9" s="37">
        <v>1000</v>
      </c>
      <c r="H9" s="38">
        <v>0</v>
      </c>
      <c r="I9" s="39">
        <f t="shared" si="4"/>
        <v>0.2</v>
      </c>
      <c r="J9" s="40">
        <f t="shared" si="5"/>
        <v>0</v>
      </c>
      <c r="K9" s="41"/>
      <c r="L9" s="42"/>
      <c r="M9" s="43"/>
      <c r="N9" s="44"/>
      <c r="O9" s="45"/>
      <c r="P9" s="46"/>
      <c r="Q9" s="67"/>
      <c r="R9" s="72"/>
    </row>
    <row r="10" spans="1:18" ht="20.100000000000001" customHeight="1" x14ac:dyDescent="0.2">
      <c r="A10" s="115" t="s">
        <v>17</v>
      </c>
      <c r="B10" s="77" t="s">
        <v>57</v>
      </c>
      <c r="C10" s="35">
        <v>5000</v>
      </c>
      <c r="D10" s="128">
        <v>2655</v>
      </c>
      <c r="E10" s="127">
        <f t="shared" si="2"/>
        <v>5000</v>
      </c>
      <c r="F10" s="128">
        <f t="shared" si="3"/>
        <v>2324</v>
      </c>
      <c r="G10" s="117">
        <v>0</v>
      </c>
      <c r="H10" s="118">
        <v>331</v>
      </c>
      <c r="I10" s="119">
        <f>G10/C10</f>
        <v>0</v>
      </c>
      <c r="J10" s="120">
        <f>H10/D10</f>
        <v>0.12467043314500942</v>
      </c>
      <c r="K10" s="121"/>
      <c r="L10" s="122"/>
      <c r="M10" s="123"/>
      <c r="N10" s="124"/>
      <c r="O10" s="125"/>
      <c r="P10" s="126"/>
      <c r="Q10" s="74"/>
      <c r="R10" s="72"/>
    </row>
    <row r="11" spans="1:18" ht="20.100000000000001" customHeight="1" x14ac:dyDescent="0.2">
      <c r="A11" s="79" t="s">
        <v>18</v>
      </c>
      <c r="B11" s="77" t="s">
        <v>57</v>
      </c>
      <c r="C11" s="35">
        <v>5000</v>
      </c>
      <c r="D11" s="36">
        <v>3939</v>
      </c>
      <c r="E11" s="35">
        <f t="shared" si="2"/>
        <v>5000</v>
      </c>
      <c r="F11" s="36">
        <f t="shared" si="3"/>
        <v>3515</v>
      </c>
      <c r="G11" s="37">
        <v>0</v>
      </c>
      <c r="H11" s="38">
        <v>424</v>
      </c>
      <c r="I11" s="39">
        <f t="shared" ref="I11:I13" si="6">G11/C11</f>
        <v>0</v>
      </c>
      <c r="J11" s="40">
        <f t="shared" ref="J11:J13" si="7">H11/D11</f>
        <v>0.10764153338410765</v>
      </c>
      <c r="K11" s="41"/>
      <c r="L11" s="42"/>
      <c r="M11" s="43"/>
      <c r="N11" s="44"/>
      <c r="O11" s="45"/>
      <c r="P11" s="46"/>
      <c r="Q11" s="67"/>
      <c r="R11" s="72"/>
    </row>
    <row r="12" spans="1:18" ht="20.100000000000001" customHeight="1" x14ac:dyDescent="0.2">
      <c r="A12" s="79" t="s">
        <v>19</v>
      </c>
      <c r="B12" s="77" t="s">
        <v>57</v>
      </c>
      <c r="C12" s="35">
        <v>5000</v>
      </c>
      <c r="D12" s="36">
        <v>2321</v>
      </c>
      <c r="E12" s="35">
        <f t="shared" ref="E12:E13" si="8">C12-G12</f>
        <v>4000</v>
      </c>
      <c r="F12" s="36">
        <f t="shared" ref="F12:F13" si="9">D12-H12</f>
        <v>2321</v>
      </c>
      <c r="G12" s="37">
        <v>1000</v>
      </c>
      <c r="H12" s="38">
        <v>0</v>
      </c>
      <c r="I12" s="39">
        <f t="shared" si="6"/>
        <v>0.2</v>
      </c>
      <c r="J12" s="40">
        <f t="shared" si="7"/>
        <v>0</v>
      </c>
      <c r="K12" s="41"/>
      <c r="L12" s="42"/>
      <c r="M12" s="43"/>
      <c r="N12" s="44"/>
      <c r="O12" s="45"/>
      <c r="P12" s="46"/>
      <c r="Q12" s="67"/>
      <c r="R12" s="72"/>
    </row>
    <row r="13" spans="1:18" ht="20.100000000000001" customHeight="1" x14ac:dyDescent="0.2">
      <c r="A13" s="79" t="s">
        <v>20</v>
      </c>
      <c r="B13" s="77" t="s">
        <v>57</v>
      </c>
      <c r="C13" s="35">
        <v>5000</v>
      </c>
      <c r="D13" s="36">
        <v>2188</v>
      </c>
      <c r="E13" s="35">
        <f t="shared" si="8"/>
        <v>4000</v>
      </c>
      <c r="F13" s="36">
        <f t="shared" si="9"/>
        <v>1910</v>
      </c>
      <c r="G13" s="37">
        <v>1000</v>
      </c>
      <c r="H13" s="38">
        <v>278</v>
      </c>
      <c r="I13" s="39">
        <f t="shared" si="6"/>
        <v>0.2</v>
      </c>
      <c r="J13" s="40">
        <f t="shared" si="7"/>
        <v>0.12705667276051189</v>
      </c>
      <c r="K13" s="41"/>
      <c r="L13" s="42"/>
      <c r="M13" s="43"/>
      <c r="N13" s="44"/>
      <c r="O13" s="45"/>
      <c r="P13" s="46"/>
      <c r="Q13" s="67"/>
      <c r="R13" s="72"/>
    </row>
    <row r="14" spans="1:18" ht="20.100000000000001" customHeight="1" x14ac:dyDescent="0.2">
      <c r="A14" s="115" t="s">
        <v>21</v>
      </c>
      <c r="B14" s="116" t="s">
        <v>63</v>
      </c>
      <c r="C14" s="127">
        <v>2800</v>
      </c>
      <c r="D14" s="128">
        <v>2790</v>
      </c>
      <c r="E14" s="127">
        <f t="shared" si="2"/>
        <v>2450</v>
      </c>
      <c r="F14" s="128">
        <f t="shared" si="3"/>
        <v>2790</v>
      </c>
      <c r="G14" s="117">
        <v>350</v>
      </c>
      <c r="H14" s="118">
        <v>0</v>
      </c>
      <c r="I14" s="119">
        <f>G14/C14</f>
        <v>0.125</v>
      </c>
      <c r="J14" s="120">
        <f>H14/D14</f>
        <v>0</v>
      </c>
      <c r="K14" s="121"/>
      <c r="L14" s="122"/>
      <c r="M14" s="123"/>
      <c r="N14" s="124"/>
      <c r="O14" s="125"/>
      <c r="P14" s="126"/>
      <c r="Q14" s="74"/>
      <c r="R14" s="72"/>
    </row>
    <row r="15" spans="1:18" ht="20.100000000000001" customHeight="1" x14ac:dyDescent="0.2">
      <c r="A15" s="79" t="s">
        <v>22</v>
      </c>
      <c r="B15" s="77" t="s">
        <v>58</v>
      </c>
      <c r="C15" s="35">
        <v>3200</v>
      </c>
      <c r="D15" s="36">
        <v>2941</v>
      </c>
      <c r="E15" s="35">
        <f t="shared" si="2"/>
        <v>2850</v>
      </c>
      <c r="F15" s="36">
        <f t="shared" si="3"/>
        <v>2774</v>
      </c>
      <c r="G15" s="37">
        <v>350</v>
      </c>
      <c r="H15" s="38">
        <v>167</v>
      </c>
      <c r="I15" s="39">
        <f t="shared" ref="I15:I17" si="10">G15/C15</f>
        <v>0.109375</v>
      </c>
      <c r="J15" s="40">
        <f t="shared" ref="J15:J17" si="11">H15/D15</f>
        <v>5.6783407004420264E-2</v>
      </c>
      <c r="K15" s="41"/>
      <c r="L15" s="42"/>
      <c r="M15" s="43"/>
      <c r="N15" s="44"/>
      <c r="O15" s="45"/>
      <c r="P15" s="46"/>
      <c r="Q15" s="67"/>
      <c r="R15" s="72"/>
    </row>
    <row r="16" spans="1:18" ht="20.100000000000001" customHeight="1" x14ac:dyDescent="0.2">
      <c r="A16" s="79" t="s">
        <v>23</v>
      </c>
      <c r="B16" s="77" t="s">
        <v>59</v>
      </c>
      <c r="C16" s="35">
        <v>4000</v>
      </c>
      <c r="D16" s="36">
        <v>0</v>
      </c>
      <c r="E16" s="35">
        <f t="shared" ref="E16:E17" si="12">C16-G16</f>
        <v>3575</v>
      </c>
      <c r="F16" s="36">
        <f t="shared" ref="F16:F17" si="13">D16-H16</f>
        <v>0</v>
      </c>
      <c r="G16" s="37">
        <v>425</v>
      </c>
      <c r="H16" s="38">
        <v>0</v>
      </c>
      <c r="I16" s="39">
        <f t="shared" si="10"/>
        <v>0.10625</v>
      </c>
      <c r="J16" s="40" t="e">
        <f t="shared" si="11"/>
        <v>#DIV/0!</v>
      </c>
      <c r="K16" s="41"/>
      <c r="L16" s="42"/>
      <c r="M16" s="43"/>
      <c r="N16" s="44"/>
      <c r="O16" s="45"/>
      <c r="P16" s="46"/>
      <c r="Q16" s="67"/>
      <c r="R16" s="72"/>
    </row>
    <row r="17" spans="1:21" ht="20.100000000000001" customHeight="1" x14ac:dyDescent="0.2">
      <c r="A17" s="79" t="s">
        <v>24</v>
      </c>
      <c r="B17" s="77" t="s">
        <v>60</v>
      </c>
      <c r="C17" s="35">
        <v>5200</v>
      </c>
      <c r="D17" s="36">
        <v>4819</v>
      </c>
      <c r="E17" s="35">
        <f t="shared" si="12"/>
        <v>4650</v>
      </c>
      <c r="F17" s="36">
        <f t="shared" si="13"/>
        <v>4111</v>
      </c>
      <c r="G17" s="37">
        <v>550</v>
      </c>
      <c r="H17" s="38">
        <v>708</v>
      </c>
      <c r="I17" s="39">
        <f t="shared" si="10"/>
        <v>0.10576923076923077</v>
      </c>
      <c r="J17" s="40">
        <f t="shared" si="11"/>
        <v>0.14691844781074911</v>
      </c>
      <c r="K17" s="41"/>
      <c r="L17" s="42"/>
      <c r="M17" s="43"/>
      <c r="N17" s="44"/>
      <c r="O17" s="45"/>
      <c r="P17" s="46"/>
      <c r="Q17" s="67"/>
      <c r="R17" s="72"/>
    </row>
    <row r="18" spans="1:21" ht="20.100000000000001" customHeight="1" x14ac:dyDescent="0.2">
      <c r="A18" s="115" t="s">
        <v>25</v>
      </c>
      <c r="B18" s="116" t="s">
        <v>61</v>
      </c>
      <c r="C18" s="127">
        <v>4400</v>
      </c>
      <c r="D18" s="128">
        <v>2974</v>
      </c>
      <c r="E18" s="127">
        <f t="shared" si="2"/>
        <v>3400</v>
      </c>
      <c r="F18" s="128">
        <f t="shared" si="3"/>
        <v>2423</v>
      </c>
      <c r="G18" s="117">
        <v>1000</v>
      </c>
      <c r="H18" s="118">
        <v>551</v>
      </c>
      <c r="I18" s="119">
        <f>G18/C18</f>
        <v>0.22727272727272727</v>
      </c>
      <c r="J18" s="120">
        <f>H18/D18</f>
        <v>0.18527236045729656</v>
      </c>
      <c r="K18" s="121"/>
      <c r="L18" s="122"/>
      <c r="M18" s="123"/>
      <c r="N18" s="124"/>
      <c r="O18" s="125"/>
      <c r="P18" s="126"/>
      <c r="Q18" s="74"/>
      <c r="R18" s="72"/>
    </row>
    <row r="19" spans="1:21" ht="20.100000000000001" customHeight="1" x14ac:dyDescent="0.2">
      <c r="A19" s="79" t="s">
        <v>26</v>
      </c>
      <c r="B19" s="77" t="s">
        <v>62</v>
      </c>
      <c r="C19" s="35">
        <v>1600</v>
      </c>
      <c r="D19" s="36">
        <v>751</v>
      </c>
      <c r="E19" s="35">
        <f t="shared" si="2"/>
        <v>1340</v>
      </c>
      <c r="F19" s="36">
        <f t="shared" si="3"/>
        <v>751</v>
      </c>
      <c r="G19" s="37">
        <v>260</v>
      </c>
      <c r="H19" s="38">
        <v>0</v>
      </c>
      <c r="I19" s="39">
        <f t="shared" ref="I19" si="14">G19/C19</f>
        <v>0.16250000000000001</v>
      </c>
      <c r="J19" s="40">
        <f t="shared" ref="J19" si="15">H19/D19</f>
        <v>0</v>
      </c>
      <c r="K19" s="41"/>
      <c r="L19" s="42"/>
      <c r="M19" s="43"/>
      <c r="N19" s="44"/>
      <c r="O19" s="45"/>
      <c r="P19" s="46"/>
      <c r="Q19" s="67"/>
      <c r="R19" s="72"/>
    </row>
    <row r="20" spans="1:21" ht="20.100000000000001" customHeight="1" x14ac:dyDescent="0.2">
      <c r="A20" s="79" t="s">
        <v>30</v>
      </c>
      <c r="B20" s="77" t="s">
        <v>55</v>
      </c>
      <c r="C20" s="47"/>
      <c r="D20" s="48"/>
      <c r="E20" s="47"/>
      <c r="F20" s="48"/>
      <c r="G20" s="41"/>
      <c r="H20" s="42"/>
      <c r="I20" s="49"/>
      <c r="J20" s="42"/>
      <c r="K20" s="41"/>
      <c r="L20" s="42"/>
      <c r="M20" s="50">
        <v>3150</v>
      </c>
      <c r="N20" s="51">
        <v>2808</v>
      </c>
      <c r="O20" s="45"/>
      <c r="P20" s="46"/>
      <c r="Q20" s="67"/>
      <c r="R20" s="72"/>
    </row>
    <row r="21" spans="1:21" ht="20.100000000000001" customHeight="1" x14ac:dyDescent="0.2">
      <c r="A21" s="79" t="s">
        <v>68</v>
      </c>
      <c r="B21" s="77" t="s">
        <v>69</v>
      </c>
      <c r="C21" s="47"/>
      <c r="D21" s="48"/>
      <c r="E21" s="47"/>
      <c r="F21" s="48"/>
      <c r="G21" s="41"/>
      <c r="H21" s="42"/>
      <c r="I21" s="49"/>
      <c r="J21" s="42"/>
      <c r="K21" s="41"/>
      <c r="L21" s="42"/>
      <c r="M21" s="43"/>
      <c r="N21" s="44"/>
      <c r="O21" s="52" t="s">
        <v>70</v>
      </c>
      <c r="P21" s="53">
        <v>0</v>
      </c>
      <c r="Q21" s="67"/>
      <c r="R21" s="72"/>
    </row>
    <row r="22" spans="1:21" ht="20.100000000000001" customHeight="1" x14ac:dyDescent="0.2">
      <c r="A22" s="79" t="s">
        <v>27</v>
      </c>
      <c r="B22" s="77" t="s">
        <v>64</v>
      </c>
      <c r="C22" s="47"/>
      <c r="D22" s="48"/>
      <c r="E22" s="47"/>
      <c r="F22" s="48"/>
      <c r="G22" s="41"/>
      <c r="H22" s="42"/>
      <c r="I22" s="49"/>
      <c r="J22" s="42"/>
      <c r="K22" s="41"/>
      <c r="L22" s="42"/>
      <c r="M22" s="43"/>
      <c r="N22" s="44"/>
      <c r="O22" s="52">
        <v>200</v>
      </c>
      <c r="P22" s="53">
        <v>182</v>
      </c>
      <c r="Q22" s="67"/>
      <c r="R22" s="72"/>
    </row>
    <row r="23" spans="1:21" ht="20.100000000000001" customHeight="1" x14ac:dyDescent="0.2">
      <c r="A23" s="79" t="s">
        <v>28</v>
      </c>
      <c r="B23" s="77" t="s">
        <v>66</v>
      </c>
      <c r="C23" s="47"/>
      <c r="D23" s="48"/>
      <c r="E23" s="47"/>
      <c r="F23" s="48"/>
      <c r="G23" s="41"/>
      <c r="H23" s="42"/>
      <c r="I23" s="49"/>
      <c r="J23" s="42"/>
      <c r="K23" s="41"/>
      <c r="L23" s="42"/>
      <c r="M23" s="43"/>
      <c r="N23" s="44"/>
      <c r="O23" s="52">
        <v>1200</v>
      </c>
      <c r="P23" s="53">
        <v>1298</v>
      </c>
      <c r="Q23" s="67"/>
      <c r="R23" s="72"/>
    </row>
    <row r="24" spans="1:21" ht="20.100000000000001" customHeight="1" x14ac:dyDescent="0.2">
      <c r="A24" s="79" t="s">
        <v>29</v>
      </c>
      <c r="B24" s="77" t="s">
        <v>65</v>
      </c>
      <c r="C24" s="47"/>
      <c r="D24" s="48"/>
      <c r="E24" s="47"/>
      <c r="F24" s="48"/>
      <c r="G24" s="41"/>
      <c r="H24" s="42"/>
      <c r="I24" s="49"/>
      <c r="J24" s="42"/>
      <c r="K24" s="41"/>
      <c r="L24" s="42"/>
      <c r="M24" s="43"/>
      <c r="N24" s="44"/>
      <c r="O24" s="52">
        <v>900</v>
      </c>
      <c r="P24" s="53">
        <v>1316</v>
      </c>
      <c r="Q24" s="67"/>
      <c r="R24" s="72"/>
    </row>
    <row r="25" spans="1:21" ht="20.100000000000001" customHeight="1" x14ac:dyDescent="0.2">
      <c r="A25" s="130" t="s">
        <v>31</v>
      </c>
      <c r="B25" s="131" t="s">
        <v>64</v>
      </c>
      <c r="C25" s="132"/>
      <c r="D25" s="133"/>
      <c r="E25" s="132"/>
      <c r="F25" s="133"/>
      <c r="G25" s="134"/>
      <c r="H25" s="135"/>
      <c r="I25" s="136"/>
      <c r="J25" s="135"/>
      <c r="K25" s="134"/>
      <c r="L25" s="135"/>
      <c r="M25" s="137"/>
      <c r="N25" s="138"/>
      <c r="O25" s="139">
        <v>600</v>
      </c>
      <c r="P25" s="140">
        <v>246</v>
      </c>
      <c r="Q25" s="67"/>
      <c r="R25" s="72"/>
    </row>
    <row r="26" spans="1:21" ht="20.100000000000001" customHeight="1" thickBot="1" x14ac:dyDescent="0.25">
      <c r="A26" s="89" t="s">
        <v>67</v>
      </c>
      <c r="B26" s="90" t="s">
        <v>64</v>
      </c>
      <c r="C26" s="91"/>
      <c r="D26" s="92"/>
      <c r="E26" s="93"/>
      <c r="F26" s="92"/>
      <c r="G26" s="94"/>
      <c r="H26" s="56"/>
      <c r="I26" s="55"/>
      <c r="J26" s="56"/>
      <c r="K26" s="94"/>
      <c r="L26" s="56"/>
      <c r="M26" s="95"/>
      <c r="N26" s="96"/>
      <c r="O26" s="57">
        <v>100</v>
      </c>
      <c r="P26" s="58">
        <v>0</v>
      </c>
      <c r="Q26" s="67"/>
      <c r="R26" s="72"/>
    </row>
    <row r="27" spans="1:21" ht="20.100000000000001" customHeight="1" thickBot="1" x14ac:dyDescent="0.25">
      <c r="A27" s="141" t="s">
        <v>32</v>
      </c>
      <c r="B27" s="142"/>
      <c r="C27" s="80">
        <f t="shared" ref="C27:H27" si="16">SUM(C6:C26)</f>
        <v>66700</v>
      </c>
      <c r="D27" s="81">
        <f t="shared" si="16"/>
        <v>49492</v>
      </c>
      <c r="E27" s="80">
        <f t="shared" si="16"/>
        <v>56765</v>
      </c>
      <c r="F27" s="81">
        <f t="shared" si="16"/>
        <v>45517</v>
      </c>
      <c r="G27" s="82">
        <f t="shared" si="16"/>
        <v>9935</v>
      </c>
      <c r="H27" s="83">
        <f t="shared" si="16"/>
        <v>3975</v>
      </c>
      <c r="I27" s="84"/>
      <c r="J27" s="85"/>
      <c r="K27" s="82">
        <f t="shared" ref="K27:P27" si="17">SUM(K6:K26)</f>
        <v>0</v>
      </c>
      <c r="L27" s="83">
        <f t="shared" si="17"/>
        <v>0</v>
      </c>
      <c r="M27" s="129">
        <f t="shared" si="17"/>
        <v>3150</v>
      </c>
      <c r="N27" s="86">
        <f t="shared" si="17"/>
        <v>2808</v>
      </c>
      <c r="O27" s="87">
        <f t="shared" si="17"/>
        <v>3000</v>
      </c>
      <c r="P27" s="88">
        <f t="shared" si="17"/>
        <v>3042</v>
      </c>
      <c r="Q27" s="54"/>
      <c r="R27" s="72"/>
    </row>
    <row r="28" spans="1:21" ht="20.100000000000001" customHeight="1" thickBot="1" x14ac:dyDescent="0.25">
      <c r="A28" s="69"/>
      <c r="B28" s="59"/>
      <c r="C28" s="59"/>
      <c r="D28" s="59"/>
      <c r="E28" s="59"/>
      <c r="F28" s="70"/>
      <c r="G28" s="70"/>
      <c r="H28" s="75"/>
      <c r="I28" s="75"/>
      <c r="J28" s="70"/>
      <c r="K28" s="70"/>
      <c r="L28" s="71"/>
      <c r="M28" s="71"/>
      <c r="N28" s="71"/>
      <c r="O28" s="71"/>
      <c r="P28" s="54"/>
      <c r="Q28" s="72"/>
    </row>
    <row r="29" spans="1:21" ht="20.100000000000001" customHeight="1" thickBot="1" x14ac:dyDescent="0.25">
      <c r="A29" s="110" t="s">
        <v>33</v>
      </c>
      <c r="B29" s="97"/>
      <c r="C29" s="97"/>
      <c r="D29" s="97"/>
      <c r="F29" s="234" t="s">
        <v>34</v>
      </c>
      <c r="G29" s="235"/>
      <c r="H29" s="208" t="s">
        <v>35</v>
      </c>
      <c r="I29" s="209"/>
      <c r="J29" s="210"/>
      <c r="L29" s="109" t="s">
        <v>36</v>
      </c>
      <c r="M29" s="98"/>
      <c r="N29" s="98"/>
      <c r="O29" s="98"/>
      <c r="P29" s="98"/>
      <c r="R29" s="1" t="b">
        <f>T29=U29</f>
        <v>0</v>
      </c>
      <c r="T29" s="1" t="b">
        <f>C33&lt;0</f>
        <v>0</v>
      </c>
      <c r="U29" s="1" t="b">
        <f>D33&lt;0</f>
        <v>1</v>
      </c>
    </row>
    <row r="30" spans="1:21" ht="18.75" customHeight="1" thickBot="1" x14ac:dyDescent="0.25">
      <c r="A30" s="226" t="s">
        <v>32</v>
      </c>
      <c r="B30" s="227"/>
      <c r="C30" s="100" t="s">
        <v>11</v>
      </c>
      <c r="D30" s="101" t="s">
        <v>12</v>
      </c>
      <c r="F30" s="236"/>
      <c r="G30" s="237"/>
      <c r="H30" s="211"/>
      <c r="I30" s="212"/>
      <c r="J30" s="213"/>
      <c r="L30" s="205" t="s">
        <v>37</v>
      </c>
      <c r="M30" s="205"/>
      <c r="N30" s="205"/>
      <c r="O30" s="205"/>
      <c r="P30" s="112">
        <f>IF(R29=TRUE, 1, 0)</f>
        <v>0</v>
      </c>
    </row>
    <row r="31" spans="1:21" ht="18.75" customHeight="1" x14ac:dyDescent="0.2">
      <c r="A31" s="228" t="s">
        <v>38</v>
      </c>
      <c r="B31" s="229"/>
      <c r="C31" s="102">
        <f>G27+K27</f>
        <v>9935</v>
      </c>
      <c r="D31" s="103">
        <f>H27+L27</f>
        <v>3975</v>
      </c>
      <c r="F31" s="157" t="s">
        <v>39</v>
      </c>
      <c r="G31" s="158"/>
      <c r="H31" s="217" t="s">
        <v>71</v>
      </c>
      <c r="I31" s="218"/>
      <c r="J31" s="219"/>
      <c r="L31" s="206"/>
      <c r="M31" s="206"/>
      <c r="N31" s="206"/>
      <c r="O31" s="206"/>
      <c r="P31" s="114"/>
      <c r="R31" s="1" t="e">
        <f>T31=U31</f>
        <v>#DIV/0!</v>
      </c>
      <c r="T31" s="1" t="e">
        <f>H34&lt;0</f>
        <v>#DIV/0!</v>
      </c>
      <c r="U31" s="1" t="b">
        <f>D33&lt;0</f>
        <v>1</v>
      </c>
    </row>
    <row r="32" spans="1:21" ht="18.75" customHeight="1" thickBot="1" x14ac:dyDescent="0.25">
      <c r="A32" s="230" t="s">
        <v>40</v>
      </c>
      <c r="B32" s="231"/>
      <c r="C32" s="106">
        <f>M27+O27</f>
        <v>6150</v>
      </c>
      <c r="D32" s="107">
        <f>N27+P27</f>
        <v>5850</v>
      </c>
      <c r="F32" s="159" t="s">
        <v>41</v>
      </c>
      <c r="G32" s="160"/>
      <c r="H32" s="220" t="s">
        <v>71</v>
      </c>
      <c r="I32" s="221"/>
      <c r="J32" s="222"/>
      <c r="L32" s="207" t="s">
        <v>42</v>
      </c>
      <c r="M32" s="207"/>
      <c r="N32" s="207"/>
      <c r="O32" s="207"/>
      <c r="P32" s="113" t="e">
        <f>IF(R31=TRUE, 1, 0)</f>
        <v>#DIV/0!</v>
      </c>
    </row>
    <row r="33" spans="1:18" ht="18.75" customHeight="1" thickBot="1" x14ac:dyDescent="0.3">
      <c r="A33" s="232" t="s">
        <v>43</v>
      </c>
      <c r="B33" s="233"/>
      <c r="C33" s="104">
        <f>C31-C32</f>
        <v>3785</v>
      </c>
      <c r="D33" s="105">
        <f>D31-D32</f>
        <v>-1875</v>
      </c>
      <c r="F33" s="238" t="s">
        <v>44</v>
      </c>
      <c r="G33" s="239"/>
      <c r="H33" s="223" t="s">
        <v>71</v>
      </c>
      <c r="I33" s="224"/>
      <c r="J33" s="225"/>
      <c r="L33" s="206"/>
      <c r="M33" s="206"/>
      <c r="N33" s="206"/>
      <c r="O33" s="206"/>
      <c r="P33" s="114"/>
      <c r="R33" s="1" t="e">
        <f>AND(H34&gt;=-0.02, H34&lt;=0.02)</f>
        <v>#DIV/0!</v>
      </c>
    </row>
    <row r="34" spans="1:18" ht="16.5" customHeight="1" thickBot="1" x14ac:dyDescent="0.25">
      <c r="F34" s="173" t="s">
        <v>45</v>
      </c>
      <c r="G34" s="174"/>
      <c r="H34" s="214" t="e">
        <f>AVERAGE(H31:J33)</f>
        <v>#DIV/0!</v>
      </c>
      <c r="I34" s="215"/>
      <c r="J34" s="216"/>
      <c r="L34" s="203" t="s">
        <v>46</v>
      </c>
      <c r="M34" s="203"/>
      <c r="N34" s="203"/>
      <c r="O34" s="203"/>
      <c r="P34" s="108" t="e">
        <f>IF(R33=TRUE, 1, 0)</f>
        <v>#DIV/0!</v>
      </c>
    </row>
    <row r="35" spans="1:18" ht="13.7" customHeight="1" x14ac:dyDescent="0.2">
      <c r="A35" s="54"/>
      <c r="B35" s="54"/>
      <c r="C35" s="54"/>
      <c r="D35" s="54"/>
      <c r="E35" s="54"/>
      <c r="F35" s="54"/>
      <c r="G35" s="54"/>
      <c r="H35" s="54"/>
      <c r="I35" s="54"/>
      <c r="J35" s="54"/>
      <c r="K35" s="54"/>
      <c r="L35" s="203"/>
      <c r="M35" s="203"/>
      <c r="N35" s="203"/>
      <c r="O35" s="203"/>
      <c r="P35" s="111"/>
    </row>
    <row r="36" spans="1:18" ht="13.7" customHeight="1" x14ac:dyDescent="0.2">
      <c r="A36" s="54"/>
      <c r="B36" s="54"/>
      <c r="C36" s="54"/>
      <c r="D36" s="54"/>
      <c r="E36" s="54"/>
      <c r="F36" s="54"/>
      <c r="G36" s="54"/>
      <c r="H36" s="54"/>
      <c r="I36" s="54"/>
      <c r="J36" s="54"/>
      <c r="K36" s="54"/>
      <c r="L36" s="61"/>
      <c r="M36" s="61"/>
      <c r="N36" s="62"/>
      <c r="O36" s="62"/>
      <c r="P36" s="7"/>
      <c r="Q36" s="7"/>
    </row>
    <row r="37" spans="1:18" ht="13.5" customHeight="1" thickBot="1" x14ac:dyDescent="0.25">
      <c r="A37" s="3" t="s">
        <v>47</v>
      </c>
      <c r="B37" s="3"/>
      <c r="C37" s="3"/>
      <c r="D37" s="3"/>
      <c r="E37" s="3"/>
      <c r="F37" s="3"/>
      <c r="G37" s="3"/>
      <c r="H37" s="3"/>
      <c r="I37" s="3"/>
      <c r="J37" s="3"/>
      <c r="K37" s="3"/>
      <c r="L37" s="4"/>
      <c r="M37" s="4"/>
      <c r="N37" s="3"/>
      <c r="O37" s="3"/>
    </row>
    <row r="38" spans="1:18" ht="20.100000000000001" customHeight="1" x14ac:dyDescent="0.2">
      <c r="A38" s="161" t="s">
        <v>72</v>
      </c>
      <c r="B38" s="162"/>
      <c r="C38" s="162"/>
      <c r="D38" s="162"/>
      <c r="E38" s="162"/>
      <c r="F38" s="162"/>
      <c r="G38" s="162"/>
      <c r="H38" s="162"/>
      <c r="I38" s="162"/>
      <c r="J38" s="162"/>
      <c r="K38" s="162"/>
      <c r="L38" s="162"/>
      <c r="M38" s="162"/>
      <c r="N38" s="162"/>
      <c r="O38" s="162"/>
      <c r="P38" s="163"/>
      <c r="Q38" s="73"/>
    </row>
    <row r="39" spans="1:18" ht="20.100000000000001" customHeight="1" x14ac:dyDescent="0.2">
      <c r="A39" s="164"/>
      <c r="B39" s="165"/>
      <c r="C39" s="165"/>
      <c r="D39" s="165"/>
      <c r="E39" s="165"/>
      <c r="F39" s="165"/>
      <c r="G39" s="165"/>
      <c r="H39" s="165"/>
      <c r="I39" s="165"/>
      <c r="J39" s="165"/>
      <c r="K39" s="165"/>
      <c r="L39" s="165"/>
      <c r="M39" s="165"/>
      <c r="N39" s="165"/>
      <c r="O39" s="165"/>
      <c r="P39" s="166"/>
      <c r="Q39" s="73"/>
    </row>
    <row r="40" spans="1:18" ht="20.100000000000001" customHeight="1" thickBot="1" x14ac:dyDescent="0.25">
      <c r="A40" s="167"/>
      <c r="B40" s="168"/>
      <c r="C40" s="168"/>
      <c r="D40" s="168"/>
      <c r="E40" s="168"/>
      <c r="F40" s="168"/>
      <c r="G40" s="168"/>
      <c r="H40" s="168"/>
      <c r="I40" s="168"/>
      <c r="J40" s="168"/>
      <c r="K40" s="168"/>
      <c r="L40" s="168"/>
      <c r="M40" s="168"/>
      <c r="N40" s="168"/>
      <c r="O40" s="168"/>
      <c r="P40" s="169"/>
    </row>
    <row r="41" spans="1:18" ht="20.100000000000001" customHeight="1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</row>
    <row r="42" spans="1:18" ht="13.5" thickBot="1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</row>
    <row r="43" spans="1:18" ht="20.100000000000001" customHeight="1" thickBot="1" x14ac:dyDescent="0.25">
      <c r="A43" s="170" t="s">
        <v>48</v>
      </c>
      <c r="B43" s="171"/>
      <c r="C43" s="171"/>
      <c r="D43" s="171"/>
      <c r="E43" s="171"/>
      <c r="F43" s="172"/>
      <c r="G43" s="59"/>
      <c r="H43" s="59"/>
      <c r="I43" s="59"/>
      <c r="J43" s="59"/>
      <c r="K43" s="59"/>
      <c r="L43" s="59"/>
      <c r="M43" s="59"/>
      <c r="N43" s="59"/>
      <c r="O43" s="59"/>
      <c r="P43" s="54"/>
      <c r="Q43" s="60"/>
    </row>
    <row r="44" spans="1:18" ht="19.149999999999999" customHeight="1" thickBot="1" x14ac:dyDescent="0.25">
      <c r="A44" s="5" t="s">
        <v>9</v>
      </c>
      <c r="B44" s="196" t="s">
        <v>49</v>
      </c>
      <c r="C44" s="197"/>
      <c r="D44" s="151" t="s">
        <v>50</v>
      </c>
      <c r="E44" s="153"/>
      <c r="F44" s="153"/>
      <c r="G44" s="152"/>
      <c r="H44" s="151" t="s">
        <v>51</v>
      </c>
      <c r="I44" s="152"/>
      <c r="J44" s="153" t="s">
        <v>52</v>
      </c>
      <c r="K44" s="153"/>
      <c r="L44" s="154" t="s">
        <v>6</v>
      </c>
      <c r="M44" s="154"/>
      <c r="N44" s="147" t="s">
        <v>7</v>
      </c>
      <c r="O44" s="148"/>
      <c r="P44" s="64" t="s">
        <v>53</v>
      </c>
    </row>
    <row r="45" spans="1:18" ht="18.75" customHeight="1" thickBot="1" x14ac:dyDescent="0.25">
      <c r="A45" s="65" t="s">
        <v>54</v>
      </c>
      <c r="B45" s="194"/>
      <c r="C45" s="195"/>
      <c r="D45" s="186"/>
      <c r="E45" s="200"/>
      <c r="F45" s="200"/>
      <c r="G45" s="187"/>
      <c r="H45" s="186"/>
      <c r="I45" s="187"/>
      <c r="J45" s="188"/>
      <c r="K45" s="189"/>
      <c r="L45" s="145"/>
      <c r="M45" s="146"/>
      <c r="N45" s="149"/>
      <c r="O45" s="150"/>
      <c r="P45" s="63">
        <f t="shared" ref="P45:P53" si="18">L45-N45</f>
        <v>0</v>
      </c>
    </row>
    <row r="46" spans="1:18" ht="18.75" customHeight="1" thickBot="1" x14ac:dyDescent="0.25">
      <c r="A46" s="66" t="s">
        <v>54</v>
      </c>
      <c r="B46" s="193"/>
      <c r="C46" s="193"/>
      <c r="D46" s="155"/>
      <c r="E46" s="192"/>
      <c r="F46" s="192"/>
      <c r="G46" s="156"/>
      <c r="H46" s="155"/>
      <c r="I46" s="156"/>
      <c r="J46" s="143"/>
      <c r="K46" s="144"/>
      <c r="L46" s="145"/>
      <c r="M46" s="146"/>
      <c r="N46" s="149"/>
      <c r="O46" s="150"/>
      <c r="P46" s="63">
        <f t="shared" si="18"/>
        <v>0</v>
      </c>
    </row>
    <row r="47" spans="1:18" ht="19.149999999999999" customHeight="1" thickBot="1" x14ac:dyDescent="0.25">
      <c r="A47" s="66" t="s">
        <v>54</v>
      </c>
      <c r="B47" s="198"/>
      <c r="C47" s="199"/>
      <c r="D47" s="155"/>
      <c r="E47" s="192"/>
      <c r="F47" s="192"/>
      <c r="G47" s="156"/>
      <c r="H47" s="155"/>
      <c r="I47" s="156"/>
      <c r="J47" s="155"/>
      <c r="K47" s="185"/>
      <c r="L47" s="190"/>
      <c r="M47" s="191"/>
      <c r="N47" s="201"/>
      <c r="O47" s="202"/>
      <c r="P47" s="63">
        <f t="shared" si="18"/>
        <v>0</v>
      </c>
    </row>
    <row r="48" spans="1:18" ht="19.5" customHeight="1" thickBot="1" x14ac:dyDescent="0.25">
      <c r="A48" s="65" t="s">
        <v>54</v>
      </c>
      <c r="B48" s="240"/>
      <c r="C48" s="241"/>
      <c r="D48" s="198"/>
      <c r="E48" s="242"/>
      <c r="F48" s="242"/>
      <c r="G48" s="199"/>
      <c r="H48" s="198"/>
      <c r="I48" s="199"/>
      <c r="J48" s="198"/>
      <c r="K48" s="199"/>
      <c r="L48" s="190"/>
      <c r="M48" s="191"/>
      <c r="N48" s="201"/>
      <c r="O48" s="202"/>
      <c r="P48" s="63">
        <f t="shared" si="18"/>
        <v>0</v>
      </c>
    </row>
    <row r="49" spans="1:16" ht="19.5" customHeight="1" thickBot="1" x14ac:dyDescent="0.25">
      <c r="A49" s="66" t="s">
        <v>54</v>
      </c>
      <c r="B49" s="198"/>
      <c r="C49" s="199"/>
      <c r="D49" s="155"/>
      <c r="E49" s="192"/>
      <c r="F49" s="192"/>
      <c r="G49" s="156"/>
      <c r="H49" s="155"/>
      <c r="I49" s="156"/>
      <c r="J49" s="155"/>
      <c r="K49" s="156"/>
      <c r="L49" s="190"/>
      <c r="M49" s="191"/>
      <c r="N49" s="201"/>
      <c r="O49" s="202"/>
      <c r="P49" s="63">
        <f t="shared" si="18"/>
        <v>0</v>
      </c>
    </row>
    <row r="50" spans="1:16" ht="19.5" customHeight="1" thickBot="1" x14ac:dyDescent="0.25">
      <c r="A50" s="66" t="s">
        <v>54</v>
      </c>
      <c r="B50" s="198"/>
      <c r="C50" s="199"/>
      <c r="D50" s="155"/>
      <c r="E50" s="192"/>
      <c r="F50" s="192"/>
      <c r="G50" s="156"/>
      <c r="H50" s="155"/>
      <c r="I50" s="156"/>
      <c r="J50" s="155"/>
      <c r="K50" s="156"/>
      <c r="L50" s="190"/>
      <c r="M50" s="191"/>
      <c r="N50" s="201"/>
      <c r="O50" s="202"/>
      <c r="P50" s="63">
        <f t="shared" si="18"/>
        <v>0</v>
      </c>
    </row>
    <row r="51" spans="1:16" ht="19.5" customHeight="1" thickBot="1" x14ac:dyDescent="0.25">
      <c r="A51" s="65" t="s">
        <v>54</v>
      </c>
      <c r="B51" s="240"/>
      <c r="C51" s="241"/>
      <c r="D51" s="198"/>
      <c r="E51" s="242"/>
      <c r="F51" s="242"/>
      <c r="G51" s="199"/>
      <c r="H51" s="198"/>
      <c r="I51" s="199"/>
      <c r="J51" s="198"/>
      <c r="K51" s="199"/>
      <c r="L51" s="190"/>
      <c r="M51" s="191"/>
      <c r="N51" s="201"/>
      <c r="O51" s="202"/>
      <c r="P51" s="63">
        <f t="shared" si="18"/>
        <v>0</v>
      </c>
    </row>
    <row r="52" spans="1:16" ht="19.5" customHeight="1" thickBot="1" x14ac:dyDescent="0.25">
      <c r="A52" s="66" t="s">
        <v>54</v>
      </c>
      <c r="B52" s="198"/>
      <c r="C52" s="199"/>
      <c r="D52" s="155"/>
      <c r="E52" s="192"/>
      <c r="F52" s="192"/>
      <c r="G52" s="156"/>
      <c r="H52" s="155"/>
      <c r="I52" s="156"/>
      <c r="J52" s="155"/>
      <c r="K52" s="156"/>
      <c r="L52" s="190"/>
      <c r="M52" s="191"/>
      <c r="N52" s="201"/>
      <c r="O52" s="202"/>
      <c r="P52" s="63">
        <f t="shared" si="18"/>
        <v>0</v>
      </c>
    </row>
    <row r="53" spans="1:16" ht="18.75" customHeight="1" x14ac:dyDescent="0.2">
      <c r="A53" s="66" t="s">
        <v>54</v>
      </c>
      <c r="B53" s="198"/>
      <c r="C53" s="199"/>
      <c r="D53" s="155"/>
      <c r="E53" s="192"/>
      <c r="F53" s="192"/>
      <c r="G53" s="156"/>
      <c r="H53" s="155"/>
      <c r="I53" s="156"/>
      <c r="J53" s="155"/>
      <c r="K53" s="156"/>
      <c r="L53" s="190"/>
      <c r="M53" s="191"/>
      <c r="N53" s="201"/>
      <c r="O53" s="202"/>
      <c r="P53" s="63">
        <f t="shared" si="18"/>
        <v>0</v>
      </c>
    </row>
    <row r="54" spans="1:16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6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6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6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6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6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6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6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6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6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6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2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</row>
    <row r="581" spans="1:15" x14ac:dyDescent="0.2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</row>
    <row r="582" spans="1:15" x14ac:dyDescent="0.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</row>
    <row r="583" spans="1:15" x14ac:dyDescent="0.2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</row>
    <row r="584" spans="1:15" x14ac:dyDescent="0.2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</row>
    <row r="585" spans="1:15" x14ac:dyDescent="0.2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</row>
    <row r="586" spans="1:15" x14ac:dyDescent="0.2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</row>
    <row r="587" spans="1:15" x14ac:dyDescent="0.2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</row>
    <row r="588" spans="1:15" x14ac:dyDescent="0.2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</row>
    <row r="589" spans="1:15" x14ac:dyDescent="0.2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</row>
    <row r="590" spans="1:15" x14ac:dyDescent="0.2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</row>
    <row r="591" spans="1:15" x14ac:dyDescent="0.2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</row>
    <row r="592" spans="1:15" x14ac:dyDescent="0.2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</row>
    <row r="593" spans="1:15" x14ac:dyDescent="0.2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</row>
    <row r="594" spans="1:15" x14ac:dyDescent="0.2">
      <c r="L594" s="2"/>
      <c r="M594" s="2"/>
      <c r="N594" s="2"/>
      <c r="O594" s="2"/>
    </row>
    <row r="595" spans="1:15" x14ac:dyDescent="0.2">
      <c r="L595" s="2"/>
      <c r="M595" s="2"/>
      <c r="N595" s="2"/>
      <c r="O595" s="2"/>
    </row>
    <row r="596" spans="1:15" x14ac:dyDescent="0.2">
      <c r="L596" s="2"/>
      <c r="M596" s="2"/>
      <c r="N596" s="2"/>
      <c r="O596" s="2"/>
    </row>
    <row r="597" spans="1:15" x14ac:dyDescent="0.2">
      <c r="L597" s="2"/>
      <c r="M597" s="2"/>
      <c r="N597" s="2"/>
      <c r="O597" s="2"/>
    </row>
    <row r="598" spans="1:15" x14ac:dyDescent="0.2">
      <c r="L598" s="2"/>
      <c r="M598" s="2"/>
      <c r="N598" s="2"/>
      <c r="O598" s="2"/>
    </row>
    <row r="599" spans="1:15" x14ac:dyDescent="0.2">
      <c r="L599" s="2"/>
      <c r="M599" s="2"/>
      <c r="N599" s="2"/>
      <c r="O599" s="2"/>
    </row>
    <row r="600" spans="1:15" x14ac:dyDescent="0.2">
      <c r="L600" s="2"/>
      <c r="M600" s="2"/>
      <c r="N600" s="2"/>
      <c r="O600" s="2"/>
    </row>
    <row r="601" spans="1:15" x14ac:dyDescent="0.2">
      <c r="L601" s="2"/>
      <c r="M601" s="2"/>
      <c r="N601" s="2"/>
      <c r="O601" s="2"/>
    </row>
    <row r="602" spans="1:15" x14ac:dyDescent="0.2">
      <c r="L602" s="2"/>
      <c r="M602" s="2"/>
      <c r="N602" s="2"/>
      <c r="O602" s="2"/>
    </row>
    <row r="603" spans="1:15" x14ac:dyDescent="0.2">
      <c r="L603" s="2"/>
      <c r="M603" s="2"/>
      <c r="N603" s="2"/>
      <c r="O603" s="2"/>
    </row>
  </sheetData>
  <mergeCells count="88">
    <mergeCell ref="N52:O52"/>
    <mergeCell ref="B53:C53"/>
    <mergeCell ref="D53:G53"/>
    <mergeCell ref="H53:I53"/>
    <mergeCell ref="J53:K53"/>
    <mergeCell ref="L53:M53"/>
    <mergeCell ref="N53:O53"/>
    <mergeCell ref="B52:C52"/>
    <mergeCell ref="D52:G52"/>
    <mergeCell ref="H52:I52"/>
    <mergeCell ref="J52:K52"/>
    <mergeCell ref="L52:M52"/>
    <mergeCell ref="N50:O50"/>
    <mergeCell ref="B51:C51"/>
    <mergeCell ref="D51:G51"/>
    <mergeCell ref="H51:I51"/>
    <mergeCell ref="J51:K51"/>
    <mergeCell ref="L51:M51"/>
    <mergeCell ref="N51:O51"/>
    <mergeCell ref="B50:C50"/>
    <mergeCell ref="D50:G50"/>
    <mergeCell ref="H50:I50"/>
    <mergeCell ref="J50:K50"/>
    <mergeCell ref="L50:M50"/>
    <mergeCell ref="N48:O48"/>
    <mergeCell ref="B49:C49"/>
    <mergeCell ref="D49:G49"/>
    <mergeCell ref="H49:I49"/>
    <mergeCell ref="J49:K49"/>
    <mergeCell ref="L49:M49"/>
    <mergeCell ref="N49:O49"/>
    <mergeCell ref="B48:C48"/>
    <mergeCell ref="D48:G48"/>
    <mergeCell ref="H48:I48"/>
    <mergeCell ref="J48:K48"/>
    <mergeCell ref="L48:M48"/>
    <mergeCell ref="N47:O47"/>
    <mergeCell ref="L34:O35"/>
    <mergeCell ref="A2:P2"/>
    <mergeCell ref="L30:O31"/>
    <mergeCell ref="L32:O33"/>
    <mergeCell ref="H29:J30"/>
    <mergeCell ref="H34:J34"/>
    <mergeCell ref="H31:J31"/>
    <mergeCell ref="H32:J32"/>
    <mergeCell ref="H33:J33"/>
    <mergeCell ref="A30:B30"/>
    <mergeCell ref="A31:B31"/>
    <mergeCell ref="A32:B32"/>
    <mergeCell ref="A33:B33"/>
    <mergeCell ref="F29:G30"/>
    <mergeCell ref="F33:G33"/>
    <mergeCell ref="D47:G47"/>
    <mergeCell ref="B46:C46"/>
    <mergeCell ref="B45:C45"/>
    <mergeCell ref="B44:C44"/>
    <mergeCell ref="B47:C47"/>
    <mergeCell ref="D44:G44"/>
    <mergeCell ref="D45:G45"/>
    <mergeCell ref="D46:G46"/>
    <mergeCell ref="H47:I47"/>
    <mergeCell ref="J47:K47"/>
    <mergeCell ref="L45:M45"/>
    <mergeCell ref="H45:I45"/>
    <mergeCell ref="J45:K45"/>
    <mergeCell ref="L47:M47"/>
    <mergeCell ref="I4:J4"/>
    <mergeCell ref="C4:D4"/>
    <mergeCell ref="O4:P4"/>
    <mergeCell ref="K4:L4"/>
    <mergeCell ref="G4:H4"/>
    <mergeCell ref="E4:F4"/>
    <mergeCell ref="M4:N4"/>
    <mergeCell ref="A27:B27"/>
    <mergeCell ref="J46:K46"/>
    <mergeCell ref="L46:M46"/>
    <mergeCell ref="N44:O44"/>
    <mergeCell ref="N45:O45"/>
    <mergeCell ref="N46:O46"/>
    <mergeCell ref="H44:I44"/>
    <mergeCell ref="J44:K44"/>
    <mergeCell ref="L44:M44"/>
    <mergeCell ref="H46:I46"/>
    <mergeCell ref="F31:G31"/>
    <mergeCell ref="F32:G32"/>
    <mergeCell ref="A38:P40"/>
    <mergeCell ref="A43:F43"/>
    <mergeCell ref="F34:G34"/>
  </mergeCells>
  <conditionalFormatting sqref="P29">
    <cfRule type="expression" priority="11">
      <formula>$R$29:$R$33=TRUE</formula>
    </cfRule>
  </conditionalFormatting>
  <conditionalFormatting sqref="P30 P32 P34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29:R33">
    <cfRule type="expression" priority="6">
      <formula>TRUE</formula>
    </cfRule>
  </conditionalFormatting>
  <printOptions horizontalCentered="1"/>
  <pageMargins left="0.25" right="0.23" top="0.25" bottom="0.25" header="0" footer="0"/>
  <pageSetup scale="69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P29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R29:R33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e2cbc589342923b92a61e6f278efe698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1e3d3c03ef0297a4b35d2af2e6805149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D5BF767-8785-41E4-8229-E775CAFD78E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Bayley Morvant</cp:lastModifiedBy>
  <cp:revision/>
  <dcterms:created xsi:type="dcterms:W3CDTF">2015-11-16T19:09:52Z</dcterms:created>
  <dcterms:modified xsi:type="dcterms:W3CDTF">2026-01-15T14:09:51Z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