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Jack Stack\"/>
    </mc:Choice>
  </mc:AlternateContent>
  <xr:revisionPtr revIDLastSave="0" documentId="8_{FF1CA0A9-5113-4599-983E-A563B70DF0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(2)'!$A$1:$P$41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49" i="1" l="1"/>
  <c r="P50" i="1"/>
  <c r="P51" i="1"/>
  <c r="P52" i="1"/>
  <c r="P53" i="1"/>
  <c r="P54" i="1"/>
  <c r="P28" i="1" l="1"/>
  <c r="O28" i="1"/>
  <c r="N28" i="1"/>
  <c r="M28" i="1"/>
  <c r="L28" i="1"/>
  <c r="K28" i="1"/>
  <c r="H28" i="1"/>
  <c r="G28" i="1"/>
  <c r="D28" i="1"/>
  <c r="C28" i="1"/>
  <c r="H35" i="1" l="1"/>
  <c r="P48" i="1"/>
  <c r="P47" i="1"/>
  <c r="P46" i="1"/>
  <c r="T32" i="1" l="1"/>
  <c r="R34" i="1"/>
  <c r="P35" i="1" s="1"/>
  <c r="D33" i="1" l="1"/>
  <c r="C33" i="1"/>
  <c r="D32" i="1"/>
  <c r="C32" i="1"/>
  <c r="C34" i="1" l="1"/>
  <c r="T30" i="1" s="1"/>
  <c r="D34" i="1"/>
  <c r="U32" i="1" s="1"/>
  <c r="R32" i="1" s="1"/>
  <c r="J7" i="1"/>
  <c r="J6" i="1"/>
  <c r="I7" i="1"/>
  <c r="I6" i="1"/>
  <c r="U30" i="1" l="1"/>
  <c r="R30" i="1" s="1"/>
  <c r="P31" i="1" s="1"/>
  <c r="P33" i="1"/>
  <c r="F7" i="1"/>
  <c r="E7" i="1"/>
  <c r="F6" i="1"/>
  <c r="E6" i="1"/>
  <c r="E28" i="1" l="1"/>
  <c r="F28" i="1"/>
</calcChain>
</file>

<file path=xl/sharedStrings.xml><?xml version="1.0" encoding="utf-8"?>
<sst xmlns="http://schemas.openxmlformats.org/spreadsheetml/2006/main" count="94" uniqueCount="64">
  <si>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</si>
  <si>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</si>
  <si>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</si>
  <si>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</si>
  <si>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</si>
  <si>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</si>
  <si>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</si>
  <si>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</si>
  <si>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</si>
  <si>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</si>
  <si>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</si>
  <si>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</si>
  <si>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</si>
  <si>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</si>
  <si>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</si>
  <si>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</si>
  <si>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</si>
  <si>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</si>
  <si>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</si>
  <si>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</si>
  <si>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</si>
  <si>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</si>
  <si>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</si>
  <si>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</si>
  <si>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</si>
  <si>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</si>
  <si>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</si>
  <si>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</si>
  <si>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</si>
  <si>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</si>
  <si>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</si>
  <si>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</si>
  <si>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</si>
  <si>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</si>
  <si>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</si>
  <si>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</si>
  <si>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</si>
  <si>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</si>
  <si>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</si>
  <si>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</si>
  <si>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</si>
  <si>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</si>
  <si>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</si>
  <si>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</si>
  <si>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PRIVATE DINING</t>
  </si>
  <si>
    <t>F-7</t>
  </si>
  <si>
    <t>KEF-1</t>
  </si>
  <si>
    <t>KEF-2</t>
  </si>
  <si>
    <t>KEF-3</t>
  </si>
  <si>
    <t>KEF-4</t>
  </si>
  <si>
    <t>KEF-5</t>
  </si>
  <si>
    <t>KEF-6</t>
  </si>
  <si>
    <t>KEF-7</t>
  </si>
  <si>
    <t>KEF-8</t>
  </si>
  <si>
    <t>KEF-9</t>
  </si>
  <si>
    <t>KEF-10</t>
  </si>
  <si>
    <t>MUA-2</t>
  </si>
  <si>
    <t>MUA-3</t>
  </si>
  <si>
    <t>MUA-4</t>
  </si>
  <si>
    <t>MUA-5</t>
  </si>
  <si>
    <t>HOOD 5</t>
  </si>
  <si>
    <t>HOOD 6 &amp; 7</t>
  </si>
  <si>
    <t>HOOD 8 &amp; 9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</si>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</sst>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4"/>
  <sheetViews>
    <sheetView showGridLines="0" tabSelected="1" view="pageBreakPreview" topLeftCell="A2" zoomScale="55" zoomScaleNormal="55" zoomScaleSheetLayoutView="55" workbookViewId="0">
      <selection activeCell="C12" sqref="C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60" t="s">
        <v>0</v>
      </c>
      <c r="D4" s="161"/>
      <c r="E4" s="135" t="s">
        <v>1</v>
      </c>
      <c r="F4" s="134"/>
      <c r="G4" s="166" t="s">
        <v>2</v>
      </c>
      <c r="H4" s="167"/>
      <c r="I4" s="158" t="s">
        <v>28</v>
      </c>
      <c r="J4" s="159"/>
      <c r="K4" s="164" t="s">
        <v>3</v>
      </c>
      <c r="L4" s="165"/>
      <c r="M4" s="162" t="s">
        <v>4</v>
      </c>
      <c r="N4" s="163"/>
      <c r="O4" s="162" t="s">
        <v>41</v>
      </c>
      <c r="P4" s="163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44</v>
      </c>
      <c r="C6" s="23">
        <v>1200</v>
      </c>
      <c r="D6" s="24">
        <v>1594</v>
      </c>
      <c r="E6" s="23">
        <f t="shared" ref="E6:F7" si="0">C6-G6</f>
        <v>900</v>
      </c>
      <c r="F6" s="24">
        <f t="shared" si="0"/>
        <v>1292</v>
      </c>
      <c r="G6" s="25">
        <v>300</v>
      </c>
      <c r="H6" s="26">
        <v>302</v>
      </c>
      <c r="I6" s="27">
        <f>G6/C6</f>
        <v>0.25</v>
      </c>
      <c r="J6" s="28">
        <f>H6/D6</f>
        <v>0.18946047678795483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/>
      <c r="C7" s="35">
        <v>3060</v>
      </c>
      <c r="D7" s="36">
        <v>3062</v>
      </c>
      <c r="E7" s="35">
        <f t="shared" si="0"/>
        <v>2160</v>
      </c>
      <c r="F7" s="36">
        <f t="shared" si="0"/>
        <v>2467</v>
      </c>
      <c r="G7" s="37">
        <v>900</v>
      </c>
      <c r="H7" s="38">
        <v>595</v>
      </c>
      <c r="I7" s="39">
        <f t="shared" ref="I7:J7" si="1">G7/C7</f>
        <v>0.29411764705882354</v>
      </c>
      <c r="J7" s="40">
        <f t="shared" si="1"/>
        <v>0.19431743958197256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29</v>
      </c>
      <c r="B8" s="74"/>
      <c r="C8" s="35">
        <v>4200</v>
      </c>
      <c r="D8" s="36">
        <v>4181</v>
      </c>
      <c r="E8" s="35">
        <f t="shared" ref="E8:E11" si="2">C8-G8</f>
        <v>2950</v>
      </c>
      <c r="F8" s="36">
        <f t="shared" ref="F8:F11" si="3">D8-H8</f>
        <v>3110</v>
      </c>
      <c r="G8" s="37">
        <v>1250</v>
      </c>
      <c r="H8" s="38">
        <v>1071</v>
      </c>
      <c r="I8" s="39">
        <f t="shared" ref="I8:I9" si="4">G8/C8</f>
        <v>0.29761904761904762</v>
      </c>
      <c r="J8" s="40">
        <f t="shared" ref="J8:J9" si="5">H8/D8</f>
        <v>0.25615881368093757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30</v>
      </c>
      <c r="B9" s="74"/>
      <c r="C9" s="35">
        <v>5000</v>
      </c>
      <c r="D9" s="36">
        <v>5553</v>
      </c>
      <c r="E9" s="35">
        <f t="shared" si="2"/>
        <v>3500</v>
      </c>
      <c r="F9" s="36">
        <f t="shared" si="3"/>
        <v>4126</v>
      </c>
      <c r="G9" s="37">
        <v>1500</v>
      </c>
      <c r="H9" s="38">
        <v>1427</v>
      </c>
      <c r="I9" s="39">
        <f t="shared" si="4"/>
        <v>0.3</v>
      </c>
      <c r="J9" s="40">
        <f t="shared" si="5"/>
        <v>0.25697820997658921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42</v>
      </c>
      <c r="B10" s="105"/>
      <c r="C10" s="116">
        <v>2175</v>
      </c>
      <c r="D10" s="117">
        <v>2352</v>
      </c>
      <c r="E10" s="116">
        <f t="shared" si="2"/>
        <v>1695</v>
      </c>
      <c r="F10" s="117">
        <f t="shared" si="3"/>
        <v>1851</v>
      </c>
      <c r="G10" s="106">
        <v>480</v>
      </c>
      <c r="H10" s="107">
        <v>501</v>
      </c>
      <c r="I10" s="108">
        <f>G10/C10</f>
        <v>0.22068965517241379</v>
      </c>
      <c r="J10" s="109">
        <f>H10/D10</f>
        <v>0.21301020408163265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43</v>
      </c>
      <c r="B11" s="74"/>
      <c r="C11" s="35">
        <v>4100</v>
      </c>
      <c r="D11" s="36">
        <v>4703</v>
      </c>
      <c r="E11" s="35">
        <f t="shared" si="2"/>
        <v>2600</v>
      </c>
      <c r="F11" s="36">
        <f t="shared" si="3"/>
        <v>3403</v>
      </c>
      <c r="G11" s="37">
        <v>1500</v>
      </c>
      <c r="H11" s="38">
        <v>1300</v>
      </c>
      <c r="I11" s="39">
        <f t="shared" ref="I11" si="6">G11/C11</f>
        <v>0.36585365853658536</v>
      </c>
      <c r="J11" s="40">
        <f t="shared" ref="J11" si="7">H11/D11</f>
        <v>0.27641930682543059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11</v>
      </c>
      <c r="B12" s="74"/>
      <c r="C12" s="47" t="s">
        <v>63</v>
      </c>
      <c r="D12" s="48"/>
      <c r="E12" s="47" t="s">
        <v>10</v>
      </c>
      <c r="F12" s="48"/>
      <c r="G12" s="41"/>
      <c r="H12" s="42"/>
      <c r="I12" s="49"/>
      <c r="J12" s="42"/>
      <c r="K12" s="37">
        <v>2400</v>
      </c>
      <c r="L12" s="38">
        <v>1849</v>
      </c>
      <c r="M12" s="43"/>
      <c r="N12" s="44"/>
      <c r="O12" s="45"/>
      <c r="P12" s="46"/>
      <c r="Q12" s="55"/>
      <c r="R12" s="69"/>
    </row>
    <row r="13" spans="1:18" ht="20.100000000000001" customHeight="1" x14ac:dyDescent="0.25">
      <c r="A13" s="76" t="s">
        <v>56</v>
      </c>
      <c r="B13" s="74"/>
      <c r="C13" s="47"/>
      <c r="D13" s="48"/>
      <c r="E13" s="47" t="s">
        <v>10</v>
      </c>
      <c r="F13" s="48"/>
      <c r="G13" s="41"/>
      <c r="H13" s="42"/>
      <c r="I13" s="49"/>
      <c r="J13" s="42"/>
      <c r="K13" s="37">
        <v>2730</v>
      </c>
      <c r="L13" s="38">
        <v>2710</v>
      </c>
      <c r="M13" s="43"/>
      <c r="N13" s="44"/>
      <c r="O13" s="45"/>
      <c r="P13" s="46"/>
      <c r="Q13" s="55"/>
      <c r="R13" s="69"/>
    </row>
    <row r="14" spans="1:18" ht="20.100000000000001" customHeight="1" x14ac:dyDescent="0.25">
      <c r="A14" s="76" t="s">
        <v>57</v>
      </c>
      <c r="B14" s="74" t="s">
        <v>60</v>
      </c>
      <c r="C14" s="47"/>
      <c r="D14" s="48"/>
      <c r="E14" s="47" t="s">
        <v>10</v>
      </c>
      <c r="F14" s="48"/>
      <c r="G14" s="41"/>
      <c r="H14" s="42"/>
      <c r="I14" s="49"/>
      <c r="J14" s="42"/>
      <c r="K14" s="37">
        <v>1774</v>
      </c>
      <c r="L14" s="38">
        <v>1894</v>
      </c>
      <c r="M14" s="43"/>
      <c r="N14" s="44"/>
      <c r="O14" s="45"/>
      <c r="P14" s="46"/>
      <c r="Q14" s="55"/>
      <c r="R14" s="69"/>
    </row>
    <row r="15" spans="1:18" ht="20.100000000000001" customHeight="1" x14ac:dyDescent="0.25">
      <c r="A15" s="76" t="s">
        <v>58</v>
      </c>
      <c r="B15" s="74" t="s">
        <v>61</v>
      </c>
      <c r="C15" s="47"/>
      <c r="D15" s="48"/>
      <c r="E15" s="47" t="s">
        <v>10</v>
      </c>
      <c r="F15" s="48"/>
      <c r="G15" s="41"/>
      <c r="H15" s="42"/>
      <c r="I15" s="49"/>
      <c r="J15" s="42"/>
      <c r="K15" s="37">
        <v>5175</v>
      </c>
      <c r="L15" s="38">
        <v>3304</v>
      </c>
      <c r="M15" s="43"/>
      <c r="N15" s="44"/>
      <c r="O15" s="45"/>
      <c r="P15" s="46"/>
      <c r="Q15" s="55"/>
      <c r="R15" s="69"/>
    </row>
    <row r="16" spans="1:18" ht="20.100000000000001" customHeight="1" x14ac:dyDescent="0.25">
      <c r="A16" s="76" t="s">
        <v>59</v>
      </c>
      <c r="B16" s="74" t="s">
        <v>62</v>
      </c>
      <c r="C16" s="47"/>
      <c r="D16" s="48"/>
      <c r="E16" s="47" t="s">
        <v>10</v>
      </c>
      <c r="F16" s="48"/>
      <c r="G16" s="41"/>
      <c r="H16" s="42"/>
      <c r="I16" s="49"/>
      <c r="J16" s="42"/>
      <c r="K16" s="37">
        <v>1230</v>
      </c>
      <c r="L16" s="38">
        <v>1113</v>
      </c>
      <c r="M16" s="43"/>
      <c r="N16" s="44"/>
      <c r="O16" s="45"/>
      <c r="P16" s="46"/>
      <c r="Q16" s="55"/>
      <c r="R16" s="69"/>
    </row>
    <row r="17" spans="1:21" ht="20.100000000000001" customHeight="1" x14ac:dyDescent="0.25">
      <c r="A17" s="76" t="s">
        <v>46</v>
      </c>
      <c r="B17" s="74"/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0">
        <v>1500</v>
      </c>
      <c r="N17" s="51">
        <v>1672</v>
      </c>
      <c r="O17" s="45"/>
      <c r="P17" s="46"/>
      <c r="Q17" s="64"/>
      <c r="R17" s="69"/>
    </row>
    <row r="18" spans="1:21" ht="20.100000000000001" customHeight="1" x14ac:dyDescent="0.25">
      <c r="A18" s="76" t="s">
        <v>47</v>
      </c>
      <c r="B18" s="74"/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1500</v>
      </c>
      <c r="N18" s="51">
        <v>1622</v>
      </c>
      <c r="O18" s="45"/>
      <c r="P18" s="46"/>
      <c r="Q18" s="64"/>
      <c r="R18" s="69"/>
    </row>
    <row r="19" spans="1:21" ht="20.100000000000001" customHeight="1" x14ac:dyDescent="0.25">
      <c r="A19" s="76" t="s">
        <v>48</v>
      </c>
      <c r="B19" s="74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1500</v>
      </c>
      <c r="N19" s="51">
        <v>1614</v>
      </c>
      <c r="O19" s="45"/>
      <c r="P19" s="46"/>
      <c r="Q19" s="64"/>
      <c r="R19" s="69"/>
    </row>
    <row r="20" spans="1:21" ht="20.100000000000001" customHeight="1" x14ac:dyDescent="0.25">
      <c r="A20" s="76" t="s">
        <v>49</v>
      </c>
      <c r="B20" s="74"/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1912</v>
      </c>
      <c r="N20" s="51">
        <v>1488</v>
      </c>
      <c r="O20" s="45"/>
      <c r="P20" s="46"/>
      <c r="Q20" s="64"/>
      <c r="R20" s="69"/>
    </row>
    <row r="21" spans="1:21" ht="20.100000000000001" customHeight="1" x14ac:dyDescent="0.25">
      <c r="A21" s="76" t="s">
        <v>50</v>
      </c>
      <c r="B21" s="74"/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50">
        <v>2383</v>
      </c>
      <c r="N21" s="51">
        <v>2229</v>
      </c>
      <c r="O21" s="45"/>
      <c r="P21" s="46"/>
      <c r="Q21" s="64"/>
      <c r="R21" s="69"/>
    </row>
    <row r="22" spans="1:21" ht="20.100000000000001" customHeight="1" x14ac:dyDescent="0.25">
      <c r="A22" s="76" t="s">
        <v>51</v>
      </c>
      <c r="B22" s="74"/>
      <c r="C22" s="52"/>
      <c r="D22" s="48"/>
      <c r="E22" s="47"/>
      <c r="F22" s="48"/>
      <c r="G22" s="41"/>
      <c r="H22" s="42"/>
      <c r="I22" s="49"/>
      <c r="J22" s="42"/>
      <c r="K22" s="41"/>
      <c r="L22" s="42"/>
      <c r="M22" s="50">
        <v>3150</v>
      </c>
      <c r="N22" s="51">
        <v>1903</v>
      </c>
      <c r="O22" s="45"/>
      <c r="P22" s="46"/>
      <c r="Q22" s="64"/>
      <c r="R22" s="69"/>
    </row>
    <row r="23" spans="1:21" ht="20.100000000000001" customHeight="1" x14ac:dyDescent="0.25">
      <c r="A23" s="104" t="s">
        <v>52</v>
      </c>
      <c r="B23" s="105"/>
      <c r="C23" s="118"/>
      <c r="D23" s="119"/>
      <c r="E23" s="118"/>
      <c r="F23" s="119"/>
      <c r="G23" s="110"/>
      <c r="H23" s="111"/>
      <c r="I23" s="120"/>
      <c r="J23" s="111"/>
      <c r="K23" s="110"/>
      <c r="L23" s="111"/>
      <c r="M23" s="121">
        <v>2938</v>
      </c>
      <c r="N23" s="122">
        <v>2752</v>
      </c>
      <c r="O23" s="114"/>
      <c r="P23" s="115"/>
      <c r="Q23" s="64"/>
      <c r="R23" s="69"/>
    </row>
    <row r="24" spans="1:21" ht="20.100000000000001" customHeight="1" x14ac:dyDescent="0.25">
      <c r="A24" s="76" t="s">
        <v>53</v>
      </c>
      <c r="B24" s="74"/>
      <c r="C24" s="52"/>
      <c r="D24" s="48"/>
      <c r="E24" s="47"/>
      <c r="F24" s="48"/>
      <c r="G24" s="41"/>
      <c r="H24" s="42"/>
      <c r="I24" s="49"/>
      <c r="J24" s="42"/>
      <c r="K24" s="41"/>
      <c r="L24" s="42"/>
      <c r="M24" s="50">
        <v>788</v>
      </c>
      <c r="N24" s="51">
        <v>724</v>
      </c>
      <c r="O24" s="45"/>
      <c r="P24" s="46"/>
      <c r="Q24" s="64"/>
      <c r="R24" s="69"/>
    </row>
    <row r="25" spans="1:21" ht="20.100000000000001" customHeight="1" x14ac:dyDescent="0.25">
      <c r="A25" s="76" t="s">
        <v>54</v>
      </c>
      <c r="B25" s="74"/>
      <c r="C25" s="52"/>
      <c r="D25" s="48"/>
      <c r="E25" s="47"/>
      <c r="F25" s="48"/>
      <c r="G25" s="41"/>
      <c r="H25" s="42"/>
      <c r="I25" s="49"/>
      <c r="J25" s="42"/>
      <c r="K25" s="41"/>
      <c r="L25" s="42"/>
      <c r="M25" s="50">
        <v>700</v>
      </c>
      <c r="N25" s="51">
        <v>632</v>
      </c>
      <c r="O25" s="45"/>
      <c r="P25" s="46"/>
      <c r="Q25" s="64"/>
      <c r="R25" s="69"/>
    </row>
    <row r="26" spans="1:21" ht="20.100000000000001" customHeight="1" x14ac:dyDescent="0.25">
      <c r="A26" s="104" t="s">
        <v>55</v>
      </c>
      <c r="B26" s="105"/>
      <c r="C26" s="118"/>
      <c r="D26" s="119"/>
      <c r="E26" s="118"/>
      <c r="F26" s="119"/>
      <c r="G26" s="110"/>
      <c r="H26" s="111"/>
      <c r="I26" s="120"/>
      <c r="J26" s="111"/>
      <c r="K26" s="110"/>
      <c r="L26" s="111"/>
      <c r="M26" s="121">
        <v>1325</v>
      </c>
      <c r="N26" s="122">
        <v>1197</v>
      </c>
      <c r="O26" s="114"/>
      <c r="P26" s="115"/>
      <c r="Q26" s="64"/>
      <c r="R26" s="69"/>
    </row>
    <row r="27" spans="1:21" ht="20.100000000000001" customHeight="1" thickBot="1" x14ac:dyDescent="0.3">
      <c r="A27" s="76" t="s">
        <v>45</v>
      </c>
      <c r="B27" s="74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600</v>
      </c>
      <c r="P27" s="54">
        <v>0</v>
      </c>
      <c r="Q27" s="64"/>
      <c r="R27" s="69"/>
    </row>
    <row r="28" spans="1:21" ht="20.100000000000001" customHeight="1" thickBot="1" x14ac:dyDescent="0.3">
      <c r="A28" s="124" t="s">
        <v>31</v>
      </c>
      <c r="B28" s="125"/>
      <c r="C28" s="77">
        <f t="shared" ref="C28:H28" si="8">SUM(C6:C27)</f>
        <v>19735</v>
      </c>
      <c r="D28" s="78">
        <f t="shared" si="8"/>
        <v>21445</v>
      </c>
      <c r="E28" s="77">
        <f t="shared" si="8"/>
        <v>13805</v>
      </c>
      <c r="F28" s="78">
        <f t="shared" si="8"/>
        <v>16249</v>
      </c>
      <c r="G28" s="79">
        <f t="shared" si="8"/>
        <v>5930</v>
      </c>
      <c r="H28" s="80">
        <f t="shared" si="8"/>
        <v>5196</v>
      </c>
      <c r="I28" s="81"/>
      <c r="J28" s="82"/>
      <c r="K28" s="79">
        <f t="shared" ref="K28:P28" si="9">SUM(K6:K27)</f>
        <v>13309</v>
      </c>
      <c r="L28" s="80">
        <f t="shared" si="9"/>
        <v>10870</v>
      </c>
      <c r="M28" s="123">
        <f t="shared" si="9"/>
        <v>17696</v>
      </c>
      <c r="N28" s="83">
        <f t="shared" si="9"/>
        <v>15833</v>
      </c>
      <c r="O28" s="84">
        <f t="shared" si="9"/>
        <v>600</v>
      </c>
      <c r="P28" s="85">
        <f t="shared" si="9"/>
        <v>0</v>
      </c>
      <c r="Q28" s="55"/>
      <c r="R28" s="69"/>
    </row>
    <row r="29" spans="1:21" ht="20.100000000000001" customHeight="1" thickBot="1" x14ac:dyDescent="0.3">
      <c r="A29" s="66"/>
      <c r="B29" s="56"/>
      <c r="C29" s="56"/>
      <c r="D29" s="56"/>
      <c r="E29" s="56"/>
      <c r="F29" s="67"/>
      <c r="G29" s="67"/>
      <c r="H29" s="72"/>
      <c r="I29" s="72"/>
      <c r="J29" s="67"/>
      <c r="K29" s="67"/>
      <c r="L29" s="68"/>
      <c r="M29" s="68"/>
      <c r="N29" s="68"/>
      <c r="O29" s="68"/>
      <c r="P29" s="55"/>
      <c r="Q29" s="69"/>
    </row>
    <row r="30" spans="1:21" ht="20.100000000000001" customHeight="1" thickBot="1" x14ac:dyDescent="0.3">
      <c r="A30" s="99" t="s">
        <v>32</v>
      </c>
      <c r="B30" s="86"/>
      <c r="C30" s="86"/>
      <c r="D30" s="86"/>
      <c r="F30" s="217" t="s">
        <v>12</v>
      </c>
      <c r="G30" s="218"/>
      <c r="H30" s="191" t="s">
        <v>35</v>
      </c>
      <c r="I30" s="192"/>
      <c r="J30" s="193"/>
      <c r="L30" s="98" t="s">
        <v>37</v>
      </c>
      <c r="M30" s="87"/>
      <c r="N30" s="87"/>
      <c r="O30" s="87"/>
      <c r="P30" s="87"/>
      <c r="R30" s="1" t="b">
        <f>T30=U30</f>
        <v>1</v>
      </c>
      <c r="T30" s="1" t="b">
        <f>C34&lt;0</f>
        <v>0</v>
      </c>
      <c r="U30" s="1" t="b">
        <f>D34&lt;0</f>
        <v>0</v>
      </c>
    </row>
    <row r="31" spans="1:21" ht="18.75" customHeight="1" thickBot="1" x14ac:dyDescent="0.3">
      <c r="A31" s="209" t="s">
        <v>31</v>
      </c>
      <c r="B31" s="210"/>
      <c r="C31" s="89" t="s">
        <v>7</v>
      </c>
      <c r="D31" s="90" t="s">
        <v>8</v>
      </c>
      <c r="F31" s="219"/>
      <c r="G31" s="220"/>
      <c r="H31" s="194"/>
      <c r="I31" s="195"/>
      <c r="J31" s="196"/>
      <c r="L31" s="188" t="s">
        <v>40</v>
      </c>
      <c r="M31" s="188"/>
      <c r="N31" s="188"/>
      <c r="O31" s="188"/>
      <c r="P31" s="101">
        <f>IF(R30=TRUE, 1, 0)</f>
        <v>1</v>
      </c>
    </row>
    <row r="32" spans="1:21" ht="18.75" customHeight="1" x14ac:dyDescent="0.25">
      <c r="A32" s="211" t="s">
        <v>34</v>
      </c>
      <c r="B32" s="212"/>
      <c r="C32" s="91">
        <f>G28+K28</f>
        <v>19239</v>
      </c>
      <c r="D32" s="92">
        <f>H28+L28</f>
        <v>16066</v>
      </c>
      <c r="F32" s="140" t="s">
        <v>13</v>
      </c>
      <c r="G32" s="141"/>
      <c r="H32" s="200"/>
      <c r="I32" s="201"/>
      <c r="J32" s="202"/>
      <c r="L32" s="189"/>
      <c r="M32" s="189"/>
      <c r="N32" s="189"/>
      <c r="O32" s="189"/>
      <c r="P32" s="103"/>
      <c r="R32" s="1" t="e">
        <f>T32=U32</f>
        <v>#DIV/0!</v>
      </c>
      <c r="T32" s="1" t="e">
        <f>H35&lt;0</f>
        <v>#DIV/0!</v>
      </c>
      <c r="U32" s="1" t="b">
        <f>D34&lt;0</f>
        <v>0</v>
      </c>
    </row>
    <row r="33" spans="1:18" ht="18.75" customHeight="1" thickBot="1" x14ac:dyDescent="0.3">
      <c r="A33" s="213" t="s">
        <v>33</v>
      </c>
      <c r="B33" s="214"/>
      <c r="C33" s="95">
        <f>M28+O28</f>
        <v>18296</v>
      </c>
      <c r="D33" s="96">
        <f>N28+P28</f>
        <v>15833</v>
      </c>
      <c r="F33" s="142" t="s">
        <v>14</v>
      </c>
      <c r="G33" s="143"/>
      <c r="H33" s="203"/>
      <c r="I33" s="204"/>
      <c r="J33" s="205"/>
      <c r="L33" s="190" t="s">
        <v>38</v>
      </c>
      <c r="M33" s="190"/>
      <c r="N33" s="190"/>
      <c r="O33" s="190"/>
      <c r="P33" s="102" t="e">
        <f>IF(R32=TRUE, 1, 0)</f>
        <v>#DIV/0!</v>
      </c>
    </row>
    <row r="34" spans="1:18" ht="18.75" customHeight="1" thickBot="1" x14ac:dyDescent="0.35">
      <c r="A34" s="215" t="s">
        <v>18</v>
      </c>
      <c r="B34" s="216"/>
      <c r="C34" s="93">
        <f>C32-C33</f>
        <v>943</v>
      </c>
      <c r="D34" s="94">
        <f>D32-D33</f>
        <v>233</v>
      </c>
      <c r="F34" s="221" t="s">
        <v>15</v>
      </c>
      <c r="G34" s="222"/>
      <c r="H34" s="206"/>
      <c r="I34" s="207"/>
      <c r="J34" s="208"/>
      <c r="L34" s="189"/>
      <c r="M34" s="189"/>
      <c r="N34" s="189"/>
      <c r="O34" s="189"/>
      <c r="P34" s="103"/>
      <c r="R34" s="1" t="e">
        <f>AND(H35&gt;=-0.02, H35&lt;=0.02)</f>
        <v>#DIV/0!</v>
      </c>
    </row>
    <row r="35" spans="1:18" ht="16.5" customHeight="1" thickBot="1" x14ac:dyDescent="0.3">
      <c r="F35" s="156" t="s">
        <v>16</v>
      </c>
      <c r="G35" s="157"/>
      <c r="H35" s="197" t="e">
        <f>AVERAGE(H32:J34)</f>
        <v>#DIV/0!</v>
      </c>
      <c r="I35" s="198"/>
      <c r="J35" s="199"/>
      <c r="L35" s="186" t="s">
        <v>39</v>
      </c>
      <c r="M35" s="186"/>
      <c r="N35" s="186"/>
      <c r="O35" s="186"/>
      <c r="P35" s="97" t="e">
        <f>IF(R34=TRUE, 1, 0)</f>
        <v>#DIV/0!</v>
      </c>
    </row>
    <row r="36" spans="1:18" ht="13.6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86"/>
      <c r="M36" s="186"/>
      <c r="N36" s="186"/>
      <c r="O36" s="186"/>
      <c r="P36" s="100"/>
    </row>
    <row r="37" spans="1:18" ht="13.6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8"/>
      <c r="M37" s="58"/>
      <c r="N37" s="59"/>
      <c r="O37" s="59"/>
      <c r="P37" s="7"/>
      <c r="Q37" s="7"/>
    </row>
    <row r="38" spans="1:18" ht="13.5" customHeight="1" thickBot="1" x14ac:dyDescent="0.3">
      <c r="A38" s="3" t="s">
        <v>17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4"/>
      <c r="N38" s="3"/>
      <c r="O38" s="3"/>
    </row>
    <row r="39" spans="1:18" ht="20.100000000000001" customHeight="1" x14ac:dyDescent="0.25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6"/>
      <c r="Q39" s="70"/>
    </row>
    <row r="40" spans="1:18" ht="20.100000000000001" customHeight="1" x14ac:dyDescent="0.2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9"/>
      <c r="Q40" s="70"/>
    </row>
    <row r="41" spans="1:18" ht="20.100000000000001" customHeight="1" thickBot="1" x14ac:dyDescent="0.3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2"/>
    </row>
    <row r="42" spans="1:18" ht="20.10000000000000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8" ht="20.100000000000001" customHeight="1" thickBot="1" x14ac:dyDescent="0.3">
      <c r="A44" s="153" t="s">
        <v>19</v>
      </c>
      <c r="B44" s="154"/>
      <c r="C44" s="154"/>
      <c r="D44" s="154"/>
      <c r="E44" s="154"/>
      <c r="F44" s="155"/>
      <c r="G44" s="56"/>
      <c r="H44" s="56"/>
      <c r="I44" s="56"/>
      <c r="J44" s="56"/>
      <c r="K44" s="56"/>
      <c r="L44" s="56"/>
      <c r="M44" s="56"/>
      <c r="N44" s="56"/>
      <c r="O44" s="56"/>
      <c r="P44" s="55"/>
      <c r="Q44" s="57"/>
    </row>
    <row r="45" spans="1:18" ht="19.2" customHeight="1" thickBot="1" x14ac:dyDescent="0.3">
      <c r="A45" s="5" t="s">
        <v>6</v>
      </c>
      <c r="B45" s="179" t="s">
        <v>24</v>
      </c>
      <c r="C45" s="180"/>
      <c r="D45" s="134" t="s">
        <v>23</v>
      </c>
      <c r="E45" s="136"/>
      <c r="F45" s="136"/>
      <c r="G45" s="135"/>
      <c r="H45" s="134" t="s">
        <v>20</v>
      </c>
      <c r="I45" s="135"/>
      <c r="J45" s="136" t="s">
        <v>21</v>
      </c>
      <c r="K45" s="136"/>
      <c r="L45" s="137" t="s">
        <v>3</v>
      </c>
      <c r="M45" s="137"/>
      <c r="N45" s="130" t="s">
        <v>4</v>
      </c>
      <c r="O45" s="131"/>
      <c r="P45" s="61" t="s">
        <v>22</v>
      </c>
    </row>
    <row r="46" spans="1:18" ht="18.75" customHeight="1" thickBot="1" x14ac:dyDescent="0.3">
      <c r="A46" s="62" t="s">
        <v>25</v>
      </c>
      <c r="B46" s="177"/>
      <c r="C46" s="178"/>
      <c r="D46" s="169"/>
      <c r="E46" s="183"/>
      <c r="F46" s="183"/>
      <c r="G46" s="170"/>
      <c r="H46" s="169"/>
      <c r="I46" s="170"/>
      <c r="J46" s="171"/>
      <c r="K46" s="172"/>
      <c r="L46" s="128"/>
      <c r="M46" s="129"/>
      <c r="N46" s="132"/>
      <c r="O46" s="133"/>
      <c r="P46" s="60">
        <f t="shared" ref="P46:P54" si="10">L46-N46</f>
        <v>0</v>
      </c>
    </row>
    <row r="47" spans="1:18" ht="18.75" customHeight="1" thickBot="1" x14ac:dyDescent="0.3">
      <c r="A47" s="63" t="s">
        <v>25</v>
      </c>
      <c r="B47" s="176"/>
      <c r="C47" s="176"/>
      <c r="D47" s="138"/>
      <c r="E47" s="175"/>
      <c r="F47" s="175"/>
      <c r="G47" s="139"/>
      <c r="H47" s="138"/>
      <c r="I47" s="139"/>
      <c r="J47" s="126"/>
      <c r="K47" s="127"/>
      <c r="L47" s="128"/>
      <c r="M47" s="129"/>
      <c r="N47" s="132"/>
      <c r="O47" s="133"/>
      <c r="P47" s="60">
        <f t="shared" si="10"/>
        <v>0</v>
      </c>
    </row>
    <row r="48" spans="1:18" ht="19.2" customHeight="1" thickBot="1" x14ac:dyDescent="0.3">
      <c r="A48" s="63" t="s">
        <v>25</v>
      </c>
      <c r="B48" s="181"/>
      <c r="C48" s="182"/>
      <c r="D48" s="138"/>
      <c r="E48" s="175"/>
      <c r="F48" s="175"/>
      <c r="G48" s="139"/>
      <c r="H48" s="138"/>
      <c r="I48" s="139"/>
      <c r="J48" s="138"/>
      <c r="K48" s="168"/>
      <c r="L48" s="173"/>
      <c r="M48" s="174"/>
      <c r="N48" s="184"/>
      <c r="O48" s="185"/>
      <c r="P48" s="60">
        <f t="shared" si="10"/>
        <v>0</v>
      </c>
    </row>
    <row r="49" spans="1:16" ht="19.5" customHeight="1" thickBot="1" x14ac:dyDescent="0.3">
      <c r="A49" s="62" t="s">
        <v>25</v>
      </c>
      <c r="B49" s="223"/>
      <c r="C49" s="224"/>
      <c r="D49" s="181"/>
      <c r="E49" s="225"/>
      <c r="F49" s="225"/>
      <c r="G49" s="182"/>
      <c r="H49" s="181"/>
      <c r="I49" s="182"/>
      <c r="J49" s="181"/>
      <c r="K49" s="182"/>
      <c r="L49" s="173"/>
      <c r="M49" s="174"/>
      <c r="N49" s="184"/>
      <c r="O49" s="185"/>
      <c r="P49" s="60">
        <f t="shared" si="10"/>
        <v>0</v>
      </c>
    </row>
    <row r="50" spans="1:16" ht="19.5" customHeight="1" thickBot="1" x14ac:dyDescent="0.3">
      <c r="A50" s="63" t="s">
        <v>25</v>
      </c>
      <c r="B50" s="181"/>
      <c r="C50" s="182"/>
      <c r="D50" s="138"/>
      <c r="E50" s="175"/>
      <c r="F50" s="175"/>
      <c r="G50" s="139"/>
      <c r="H50" s="138"/>
      <c r="I50" s="139"/>
      <c r="J50" s="138"/>
      <c r="K50" s="139"/>
      <c r="L50" s="173"/>
      <c r="M50" s="174"/>
      <c r="N50" s="184"/>
      <c r="O50" s="185"/>
      <c r="P50" s="60">
        <f t="shared" si="10"/>
        <v>0</v>
      </c>
    </row>
    <row r="51" spans="1:16" ht="19.5" customHeight="1" thickBot="1" x14ac:dyDescent="0.3">
      <c r="A51" s="63" t="s">
        <v>25</v>
      </c>
      <c r="B51" s="181"/>
      <c r="C51" s="182"/>
      <c r="D51" s="138"/>
      <c r="E51" s="175"/>
      <c r="F51" s="175"/>
      <c r="G51" s="139"/>
      <c r="H51" s="138"/>
      <c r="I51" s="139"/>
      <c r="J51" s="138"/>
      <c r="K51" s="139"/>
      <c r="L51" s="173"/>
      <c r="M51" s="174"/>
      <c r="N51" s="184"/>
      <c r="O51" s="185"/>
      <c r="P51" s="60">
        <f t="shared" si="10"/>
        <v>0</v>
      </c>
    </row>
    <row r="52" spans="1:16" ht="19.5" customHeight="1" thickBot="1" x14ac:dyDescent="0.3">
      <c r="A52" s="62" t="s">
        <v>25</v>
      </c>
      <c r="B52" s="223"/>
      <c r="C52" s="224"/>
      <c r="D52" s="181"/>
      <c r="E52" s="225"/>
      <c r="F52" s="225"/>
      <c r="G52" s="182"/>
      <c r="H52" s="181"/>
      <c r="I52" s="182"/>
      <c r="J52" s="181"/>
      <c r="K52" s="182"/>
      <c r="L52" s="173"/>
      <c r="M52" s="174"/>
      <c r="N52" s="184"/>
      <c r="O52" s="185"/>
      <c r="P52" s="60">
        <f t="shared" si="10"/>
        <v>0</v>
      </c>
    </row>
    <row r="53" spans="1:16" ht="19.5" customHeight="1" thickBot="1" x14ac:dyDescent="0.3">
      <c r="A53" s="63" t="s">
        <v>25</v>
      </c>
      <c r="B53" s="181"/>
      <c r="C53" s="182"/>
      <c r="D53" s="138"/>
      <c r="E53" s="175"/>
      <c r="F53" s="175"/>
      <c r="G53" s="139"/>
      <c r="H53" s="138"/>
      <c r="I53" s="139"/>
      <c r="J53" s="138"/>
      <c r="K53" s="139"/>
      <c r="L53" s="173"/>
      <c r="M53" s="174"/>
      <c r="N53" s="184"/>
      <c r="O53" s="185"/>
      <c r="P53" s="60">
        <f t="shared" si="10"/>
        <v>0</v>
      </c>
    </row>
    <row r="54" spans="1:16" ht="18.75" customHeight="1" x14ac:dyDescent="0.25">
      <c r="A54" s="63" t="s">
        <v>25</v>
      </c>
      <c r="B54" s="181"/>
      <c r="C54" s="182"/>
      <c r="D54" s="138"/>
      <c r="E54" s="175"/>
      <c r="F54" s="175"/>
      <c r="G54" s="139"/>
      <c r="H54" s="138"/>
      <c r="I54" s="139"/>
      <c r="J54" s="138"/>
      <c r="K54" s="139"/>
      <c r="L54" s="173"/>
      <c r="M54" s="174"/>
      <c r="N54" s="184"/>
      <c r="O54" s="185"/>
      <c r="P54" s="60">
        <f t="shared" si="10"/>
        <v>0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</sheetData>
  <mergeCells count="88"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48:O48"/>
    <mergeCell ref="L35:O36"/>
    <mergeCell ref="A2:P2"/>
    <mergeCell ref="L31:O32"/>
    <mergeCell ref="L33:O34"/>
    <mergeCell ref="H30:J31"/>
    <mergeCell ref="H35:J35"/>
    <mergeCell ref="H32:J32"/>
    <mergeCell ref="H33:J33"/>
    <mergeCell ref="H34:J34"/>
    <mergeCell ref="A31:B31"/>
    <mergeCell ref="A32:B32"/>
    <mergeCell ref="A33:B33"/>
    <mergeCell ref="A34:B34"/>
    <mergeCell ref="F30:G31"/>
    <mergeCell ref="F34:G34"/>
    <mergeCell ref="D48:G48"/>
    <mergeCell ref="B47:C47"/>
    <mergeCell ref="B46:C46"/>
    <mergeCell ref="B45:C45"/>
    <mergeCell ref="B48:C48"/>
    <mergeCell ref="D45:G45"/>
    <mergeCell ref="D46:G46"/>
    <mergeCell ref="D47:G47"/>
    <mergeCell ref="H48:I48"/>
    <mergeCell ref="J48:K48"/>
    <mergeCell ref="L46:M46"/>
    <mergeCell ref="H46:I46"/>
    <mergeCell ref="J46:K46"/>
    <mergeCell ref="L48:M48"/>
    <mergeCell ref="I4:J4"/>
    <mergeCell ref="C4:D4"/>
    <mergeCell ref="O4:P4"/>
    <mergeCell ref="K4:L4"/>
    <mergeCell ref="G4:H4"/>
    <mergeCell ref="E4:F4"/>
    <mergeCell ref="M4:N4"/>
    <mergeCell ref="A28:B28"/>
    <mergeCell ref="J47:K47"/>
    <mergeCell ref="L47:M47"/>
    <mergeCell ref="N45:O45"/>
    <mergeCell ref="N46:O46"/>
    <mergeCell ref="N47:O47"/>
    <mergeCell ref="H45:I45"/>
    <mergeCell ref="J45:K45"/>
    <mergeCell ref="L45:M45"/>
    <mergeCell ref="H47:I47"/>
    <mergeCell ref="F32:G32"/>
    <mergeCell ref="F33:G33"/>
    <mergeCell ref="A39:P41"/>
    <mergeCell ref="A44:F44"/>
    <mergeCell ref="F35:G35"/>
  </mergeCells>
  <conditionalFormatting sqref="R30:R34">
    <cfRule type="expression" priority="6">
      <formula>TRUE</formula>
    </cfRule>
  </conditionalFormatting>
  <conditionalFormatting sqref="P30">
    <cfRule type="expression" priority="11">
      <formula>$R$30:$R$34=TRUE</formula>
    </cfRule>
  </conditionalFormatting>
  <conditionalFormatting sqref="P31 P33 P3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R30:R34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2022-09-07T20:32:33Z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