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es\Downloads\"/>
    </mc:Choice>
  </mc:AlternateContent>
  <xr:revisionPtr revIDLastSave="0" documentId="13_ncr:1_{84E2D744-9366-4945-91D6-15D6FD14635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<sst xmlns="http://schemas.openxmlformats.org/spreadsheetml/2006/main" count="76" uniqueCount="50">
  <si>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</si>
  <si>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</si>
  <si>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</si>
  <si>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</si>
  <si>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</si>
  <si>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</si>
  <si>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</si>
  <si>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</si>
  <si>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</si>
  <si>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</si>
  <si>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</si>
  <si>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</si>
  <si>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</si>
  <si>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</si>
  <si>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</si>
  <si>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</si>
  <si>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</si>
  <si>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</si>
  <si>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</si>
  <si>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</si>
  <si>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</si>
  <si>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</si>
  <si>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</si>
  <si>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</si>
  <si>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</si>
  <si>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</si>
  <si>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</si>
  <si>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</si>
  <si>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</si>
  <si>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</si>
  <si>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</si>
  <si>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</si>
  <si>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</si>
  <si>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</si>
  <si>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</si>
  <si>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</si>
  <si>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</si>
  <si>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</si>
  <si>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</si>
  <si>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</si>
  <si>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</si>
  <si>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</si>
  <si>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</si>
  <si>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</si>
  <si>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</si>
  <si>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</si>
  <si>
    <t>Captive-Aire</t>
  </si>
  <si>
    <t>Captrate Solo / 9 / 16X16</t>
  </si>
  <si>
    <t>Front PSP/ACPSP</t>
  </si>
  <si>
    <t>9"x165"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</si>
</sst>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J31" sqref="J31:K31"/>
    </sheetView>
  </sheetViews>
  <sheetFormatPr defaultColWidth="9.1328125" defaultRowHeight="12.75" x14ac:dyDescent="0.35"/>
  <cols>
    <col min="1" max="1" width="10.53125" style="1" customWidth="1"/>
    <col min="2" max="2" width="10.86328125" style="1" customWidth="1"/>
    <col min="3" max="3" width="10.6640625" style="1" customWidth="1"/>
    <col min="4" max="4" width="9.6640625" style="1" customWidth="1"/>
    <col min="5" max="5" width="9.53125" style="1" customWidth="1"/>
    <col min="6" max="6" width="10" style="1" customWidth="1"/>
    <col min="7" max="7" width="8.5312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6484375" style="1" customWidth="1"/>
    <col min="12" max="12" width="7.6640625" style="1" customWidth="1"/>
    <col min="13" max="13" width="8.33203125" style="1" customWidth="1"/>
    <col min="14" max="14" width="7.53125" style="1" customWidth="1"/>
    <col min="15" max="15" width="8.1328125" style="1" bestFit="1" customWidth="1"/>
    <col min="16" max="16" width="9.86328125" style="1" bestFit="1" customWidth="1"/>
    <col min="17" max="17" width="17.464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21" ht="9.75" customHeight="1" thickBot="1" x14ac:dyDescent="0.55000000000000004">
      <c r="A3" s="83"/>
    </row>
    <row r="4" spans="1:21" ht="20.100000000000001" customHeight="1" thickBot="1" x14ac:dyDescent="0.4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4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4">
      <c r="A6" s="70" t="s">
        <v>13</v>
      </c>
      <c r="B6" s="68" t="s">
        <v>40</v>
      </c>
      <c r="C6" s="23">
        <v>4000</v>
      </c>
      <c r="D6" s="24">
        <v>3871</v>
      </c>
      <c r="E6" s="23">
        <v>3500</v>
      </c>
      <c r="F6" s="24">
        <v>3345</v>
      </c>
      <c r="G6" s="25">
        <v>500</v>
      </c>
      <c r="H6" s="26">
        <v>526</v>
      </c>
      <c r="I6" s="27">
        <f>G6/C6</f>
        <v>0.125</v>
      </c>
      <c r="J6" s="28">
        <f>H6/D6</f>
        <v>0.13588220098165849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4">
      <c r="A7" s="71" t="s">
        <v>14</v>
      </c>
      <c r="B7" s="69" t="s">
        <v>41</v>
      </c>
      <c r="C7" s="23">
        <v>4400</v>
      </c>
      <c r="D7" s="35">
        <v>4126</v>
      </c>
      <c r="E7" s="23">
        <v>3400</v>
      </c>
      <c r="F7" s="35">
        <v>3070</v>
      </c>
      <c r="G7" s="25">
        <v>1000</v>
      </c>
      <c r="H7" s="36">
        <v>1056</v>
      </c>
      <c r="I7" s="37">
        <f t="shared" ref="I7:J7" si="0">G7/C7</f>
        <v>0.22727272727272727</v>
      </c>
      <c r="J7" s="38">
        <f t="shared" si="0"/>
        <v>0.25593795443528844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4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>
        <v>2563</v>
      </c>
      <c r="O8" s="43"/>
      <c r="P8" s="44"/>
      <c r="Q8" s="59"/>
      <c r="R8" s="64"/>
    </row>
    <row r="9" spans="1:21" ht="20.100000000000001" customHeight="1" thickBot="1" x14ac:dyDescent="0.4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>
        <v>158</v>
      </c>
      <c r="Q9" s="59"/>
      <c r="R9" s="64"/>
    </row>
    <row r="10" spans="1:21" ht="20.100000000000001" customHeight="1" thickBot="1" x14ac:dyDescent="0.4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>
        <v>1295</v>
      </c>
      <c r="M10" s="41"/>
      <c r="N10" s="42"/>
      <c r="O10" s="43"/>
      <c r="P10" s="44"/>
      <c r="Q10" s="59"/>
      <c r="R10" s="64"/>
    </row>
    <row r="11" spans="1:21" ht="20.100000000000001" customHeight="1" thickBot="1" x14ac:dyDescent="0.4">
      <c r="A11" s="105" t="s">
        <v>17</v>
      </c>
      <c r="B11" s="106"/>
      <c r="C11" s="72">
        <f t="shared" ref="C11:H11" si="1">SUM(C6:C10)</f>
        <v>8400</v>
      </c>
      <c r="D11" s="73">
        <f t="shared" si="1"/>
        <v>7997</v>
      </c>
      <c r="E11" s="72">
        <f t="shared" si="1"/>
        <v>6900</v>
      </c>
      <c r="F11" s="73">
        <f t="shared" si="1"/>
        <v>6415</v>
      </c>
      <c r="G11" s="74">
        <f t="shared" si="1"/>
        <v>1500</v>
      </c>
      <c r="H11" s="75">
        <f t="shared" si="1"/>
        <v>1582</v>
      </c>
      <c r="I11" s="76"/>
      <c r="J11" s="77"/>
      <c r="K11" s="74">
        <f t="shared" ref="K11:P11" si="2">SUM(K6:K10)</f>
        <v>1300</v>
      </c>
      <c r="L11" s="75">
        <f t="shared" si="2"/>
        <v>1295</v>
      </c>
      <c r="M11" s="99">
        <f t="shared" si="2"/>
        <v>2550</v>
      </c>
      <c r="N11" s="78">
        <f t="shared" si="2"/>
        <v>2563</v>
      </c>
      <c r="O11" s="79">
        <f t="shared" si="2"/>
        <v>150</v>
      </c>
      <c r="P11" s="80">
        <f t="shared" si="2"/>
        <v>158</v>
      </c>
      <c r="Q11" s="50"/>
      <c r="R11" s="64"/>
    </row>
    <row r="12" spans="1:21" ht="20.100000000000001" customHeight="1" thickBot="1" x14ac:dyDescent="0.4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45">
      <c r="A13" s="94" t="s">
        <v>18</v>
      </c>
      <c r="B13" s="81"/>
      <c r="C13" s="81"/>
      <c r="D13" s="81"/>
      <c r="F13" s="194" t="s">
        <v>19</v>
      </c>
      <c r="G13" s="195"/>
      <c r="H13" s="168" t="s">
        <v>20</v>
      </c>
      <c r="I13" s="169"/>
      <c r="J13" s="170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86" t="s">
        <v>17</v>
      </c>
      <c r="B14" s="187"/>
      <c r="C14" s="84" t="s">
        <v>11</v>
      </c>
      <c r="D14" s="85" t="s">
        <v>12</v>
      </c>
      <c r="F14" s="196"/>
      <c r="G14" s="197"/>
      <c r="H14" s="171"/>
      <c r="I14" s="172"/>
      <c r="J14" s="173"/>
      <c r="L14" s="165" t="s">
        <v>22</v>
      </c>
      <c r="M14" s="165"/>
      <c r="N14" s="165"/>
      <c r="O14" s="165"/>
      <c r="P14" s="96">
        <f>IF(R13=TRUE, 1, 0)</f>
        <v>1</v>
      </c>
    </row>
    <row r="15" spans="1:21" ht="18.75" customHeight="1" x14ac:dyDescent="0.4">
      <c r="A15" s="188" t="s">
        <v>23</v>
      </c>
      <c r="B15" s="189"/>
      <c r="C15" s="86">
        <f>G11+K11</f>
        <v>2800</v>
      </c>
      <c r="D15" s="87">
        <f>H11+L11</f>
        <v>2877</v>
      </c>
      <c r="F15" s="121" t="s">
        <v>24</v>
      </c>
      <c r="G15" s="122"/>
      <c r="H15" s="177">
        <v>8.9999999999999993E-3</v>
      </c>
      <c r="I15" s="178"/>
      <c r="J15" s="179"/>
      <c r="L15" s="166"/>
      <c r="M15" s="166"/>
      <c r="N15" s="166"/>
      <c r="O15" s="166"/>
      <c r="P15" s="98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5">
      <c r="A16" s="190" t="s">
        <v>25</v>
      </c>
      <c r="B16" s="191"/>
      <c r="C16" s="90">
        <f>M11+O11</f>
        <v>2700</v>
      </c>
      <c r="D16" s="91">
        <f>N11+P11</f>
        <v>2721</v>
      </c>
      <c r="F16" s="123" t="s">
        <v>26</v>
      </c>
      <c r="G16" s="124"/>
      <c r="H16" s="180">
        <v>1.4999999999999999E-2</v>
      </c>
      <c r="I16" s="181"/>
      <c r="J16" s="182"/>
      <c r="L16" s="167" t="s">
        <v>27</v>
      </c>
      <c r="M16" s="167"/>
      <c r="N16" s="167"/>
      <c r="O16" s="167"/>
      <c r="P16" s="97">
        <f>IF(R15=TRUE, 1, 0)</f>
        <v>1</v>
      </c>
    </row>
    <row r="17" spans="1:18" ht="18.75" customHeight="1" thickBot="1" x14ac:dyDescent="0.45">
      <c r="A17" s="192" t="s">
        <v>28</v>
      </c>
      <c r="B17" s="193"/>
      <c r="C17" s="88">
        <f>C15-C16</f>
        <v>100</v>
      </c>
      <c r="D17" s="89">
        <f>D15-D16</f>
        <v>156</v>
      </c>
      <c r="F17" s="198" t="s">
        <v>29</v>
      </c>
      <c r="G17" s="199"/>
      <c r="H17" s="183">
        <v>8.0000000000000002E-3</v>
      </c>
      <c r="I17" s="184"/>
      <c r="J17" s="185"/>
      <c r="L17" s="166"/>
      <c r="M17" s="166"/>
      <c r="N17" s="166"/>
      <c r="O17" s="166"/>
      <c r="P17" s="98"/>
      <c r="R17" s="1" t="b">
        <f>AND(H18&gt;=-0.02, H18&lt;=0.02)</f>
        <v>1</v>
      </c>
    </row>
    <row r="18" spans="1:18" ht="16.5" customHeight="1" thickBot="1" x14ac:dyDescent="0.4">
      <c r="F18" s="137" t="s">
        <v>30</v>
      </c>
      <c r="G18" s="138"/>
      <c r="H18" s="174">
        <f>AVERAGE(H15:J17)</f>
        <v>1.0666666666666666E-2</v>
      </c>
      <c r="I18" s="175"/>
      <c r="J18" s="176"/>
      <c r="L18" s="163" t="s">
        <v>31</v>
      </c>
      <c r="M18" s="163"/>
      <c r="N18" s="163"/>
      <c r="O18" s="163"/>
      <c r="P18" s="92">
        <f>IF(R17=TRUE, 1, 0)</f>
        <v>1</v>
      </c>
    </row>
    <row r="19" spans="1:18" ht="13.7" customHeight="1" x14ac:dyDescent="0.3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3"/>
      <c r="M19" s="163"/>
      <c r="N19" s="163"/>
      <c r="O19" s="163"/>
      <c r="P19" s="95"/>
    </row>
    <row r="20" spans="1:18" ht="13.7" customHeight="1" x14ac:dyDescent="0.3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4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3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4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5" customHeight="1" thickBot="1" x14ac:dyDescent="0.4">
      <c r="A28" s="5" t="s">
        <v>9</v>
      </c>
      <c r="B28" s="156" t="s">
        <v>34</v>
      </c>
      <c r="C28" s="157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4">
      <c r="A29" s="57" t="s">
        <v>39</v>
      </c>
      <c r="B29" s="150" t="s">
        <v>46</v>
      </c>
      <c r="C29" s="151"/>
      <c r="D29" s="150" t="s">
        <v>47</v>
      </c>
      <c r="E29" s="160"/>
      <c r="F29" s="160"/>
      <c r="G29" s="151"/>
      <c r="H29" s="150" t="s">
        <v>48</v>
      </c>
      <c r="I29" s="151"/>
      <c r="J29" s="150" t="s">
        <v>49</v>
      </c>
      <c r="K29" s="151"/>
      <c r="L29" s="109">
        <v>1295</v>
      </c>
      <c r="M29" s="110"/>
      <c r="N29" s="113">
        <v>2563</v>
      </c>
      <c r="O29" s="114"/>
      <c r="P29" s="55">
        <f t="shared" ref="P29:P37" si="3">L29-N29</f>
        <v>-1268</v>
      </c>
    </row>
    <row r="30" spans="1:18" ht="18.75" customHeight="1" thickBot="1" x14ac:dyDescent="0.4">
      <c r="A30" s="58" t="s">
        <v>39</v>
      </c>
      <c r="B30" s="155"/>
      <c r="C30" s="155"/>
      <c r="D30" s="119"/>
      <c r="E30" s="154"/>
      <c r="F30" s="154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3"/>
        <v>0</v>
      </c>
    </row>
    <row r="31" spans="1:18" ht="19.25" customHeight="1" thickBot="1" x14ac:dyDescent="0.4">
      <c r="A31" s="58" t="s">
        <v>39</v>
      </c>
      <c r="B31" s="158"/>
      <c r="C31" s="159"/>
      <c r="D31" s="119"/>
      <c r="E31" s="154"/>
      <c r="F31" s="154"/>
      <c r="G31" s="120"/>
      <c r="H31" s="119"/>
      <c r="I31" s="120"/>
      <c r="J31" s="119"/>
      <c r="K31" s="149"/>
      <c r="L31" s="152"/>
      <c r="M31" s="153"/>
      <c r="N31" s="161"/>
      <c r="O31" s="162"/>
      <c r="P31" s="55">
        <f t="shared" si="3"/>
        <v>0</v>
      </c>
    </row>
    <row r="32" spans="1:18" ht="19.5" customHeight="1" thickBot="1" x14ac:dyDescent="0.4">
      <c r="A32" s="57" t="s">
        <v>39</v>
      </c>
      <c r="B32" s="200"/>
      <c r="C32" s="201"/>
      <c r="D32" s="158"/>
      <c r="E32" s="202"/>
      <c r="F32" s="202"/>
      <c r="G32" s="159"/>
      <c r="H32" s="158"/>
      <c r="I32" s="159"/>
      <c r="J32" s="158"/>
      <c r="K32" s="159"/>
      <c r="L32" s="152"/>
      <c r="M32" s="153"/>
      <c r="N32" s="161"/>
      <c r="O32" s="162"/>
      <c r="P32" s="55">
        <f t="shared" si="3"/>
        <v>0</v>
      </c>
    </row>
    <row r="33" spans="1:16" ht="19.5" customHeight="1" thickBot="1" x14ac:dyDescent="0.4">
      <c r="A33" s="58" t="s">
        <v>39</v>
      </c>
      <c r="B33" s="158"/>
      <c r="C33" s="159"/>
      <c r="D33" s="119"/>
      <c r="E33" s="154"/>
      <c r="F33" s="154"/>
      <c r="G33" s="120"/>
      <c r="H33" s="119"/>
      <c r="I33" s="120"/>
      <c r="J33" s="119"/>
      <c r="K33" s="120"/>
      <c r="L33" s="152"/>
      <c r="M33" s="153"/>
      <c r="N33" s="161"/>
      <c r="O33" s="162"/>
      <c r="P33" s="55">
        <f t="shared" si="3"/>
        <v>0</v>
      </c>
    </row>
    <row r="34" spans="1:16" ht="19.5" customHeight="1" thickBot="1" x14ac:dyDescent="0.4">
      <c r="A34" s="58" t="s">
        <v>39</v>
      </c>
      <c r="B34" s="158"/>
      <c r="C34" s="159"/>
      <c r="D34" s="119"/>
      <c r="E34" s="154"/>
      <c r="F34" s="154"/>
      <c r="G34" s="120"/>
      <c r="H34" s="119"/>
      <c r="I34" s="120"/>
      <c r="J34" s="119"/>
      <c r="K34" s="120"/>
      <c r="L34" s="152"/>
      <c r="M34" s="153"/>
      <c r="N34" s="161"/>
      <c r="O34" s="162"/>
      <c r="P34" s="55">
        <f t="shared" si="3"/>
        <v>0</v>
      </c>
    </row>
    <row r="35" spans="1:16" ht="19.5" customHeight="1" thickBot="1" x14ac:dyDescent="0.4">
      <c r="A35" s="57" t="s">
        <v>39</v>
      </c>
      <c r="B35" s="200"/>
      <c r="C35" s="201"/>
      <c r="D35" s="158"/>
      <c r="E35" s="202"/>
      <c r="F35" s="202"/>
      <c r="G35" s="159"/>
      <c r="H35" s="158"/>
      <c r="I35" s="159"/>
      <c r="J35" s="158"/>
      <c r="K35" s="159"/>
      <c r="L35" s="152"/>
      <c r="M35" s="153"/>
      <c r="N35" s="161"/>
      <c r="O35" s="162"/>
      <c r="P35" s="55">
        <f t="shared" si="3"/>
        <v>0</v>
      </c>
    </row>
    <row r="36" spans="1:16" ht="19.5" customHeight="1" thickBot="1" x14ac:dyDescent="0.4">
      <c r="A36" s="58" t="s">
        <v>39</v>
      </c>
      <c r="B36" s="158"/>
      <c r="C36" s="159"/>
      <c r="D36" s="119"/>
      <c r="E36" s="154"/>
      <c r="F36" s="154"/>
      <c r="G36" s="120"/>
      <c r="H36" s="119"/>
      <c r="I36" s="120"/>
      <c r="J36" s="119"/>
      <c r="K36" s="120"/>
      <c r="L36" s="152"/>
      <c r="M36" s="153"/>
      <c r="N36" s="161"/>
      <c r="O36" s="162"/>
      <c r="P36" s="55">
        <f t="shared" si="3"/>
        <v>0</v>
      </c>
    </row>
    <row r="37" spans="1:16" ht="18.75" customHeight="1" x14ac:dyDescent="0.35">
      <c r="A37" s="58" t="s">
        <v>39</v>
      </c>
      <c r="B37" s="158"/>
      <c r="C37" s="159"/>
      <c r="D37" s="119"/>
      <c r="E37" s="154"/>
      <c r="F37" s="154"/>
      <c r="G37" s="120"/>
      <c r="H37" s="119"/>
      <c r="I37" s="120"/>
      <c r="J37" s="119"/>
      <c r="K37" s="120"/>
      <c r="L37" s="152"/>
      <c r="M37" s="153"/>
      <c r="N37" s="161"/>
      <c r="O37" s="162"/>
      <c r="P37" s="55">
        <f t="shared" si="3"/>
        <v>0</v>
      </c>
    </row>
    <row r="38" spans="1:16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35">
      <c r="L578" s="2"/>
      <c r="M578" s="2"/>
      <c r="N578" s="2"/>
      <c r="O578" s="2"/>
    </row>
    <row r="579" spans="1:15" x14ac:dyDescent="0.35">
      <c r="L579" s="2"/>
      <c r="M579" s="2"/>
      <c r="N579" s="2"/>
      <c r="O579" s="2"/>
    </row>
    <row r="580" spans="1:15" x14ac:dyDescent="0.35">
      <c r="L580" s="2"/>
      <c r="M580" s="2"/>
      <c r="N580" s="2"/>
      <c r="O580" s="2"/>
    </row>
    <row r="581" spans="1:15" x14ac:dyDescent="0.35">
      <c r="L581" s="2"/>
      <c r="M581" s="2"/>
      <c r="N581" s="2"/>
      <c r="O581" s="2"/>
    </row>
    <row r="582" spans="1:15" x14ac:dyDescent="0.35">
      <c r="L582" s="2"/>
      <c r="M582" s="2"/>
      <c r="N582" s="2"/>
      <c r="O582" s="2"/>
    </row>
    <row r="583" spans="1:15" x14ac:dyDescent="0.35">
      <c r="L583" s="2"/>
      <c r="M583" s="2"/>
      <c r="N583" s="2"/>
      <c r="O583" s="2"/>
    </row>
    <row r="584" spans="1:15" x14ac:dyDescent="0.35">
      <c r="L584" s="2"/>
      <c r="M584" s="2"/>
      <c r="N584" s="2"/>
      <c r="O584" s="2"/>
    </row>
    <row r="585" spans="1:15" x14ac:dyDescent="0.35">
      <c r="L585" s="2"/>
      <c r="M585" s="2"/>
      <c r="N585" s="2"/>
      <c r="O585" s="2"/>
    </row>
    <row r="586" spans="1:15" x14ac:dyDescent="0.35">
      <c r="L586" s="2"/>
      <c r="M586" s="2"/>
      <c r="N586" s="2"/>
      <c r="O586" s="2"/>
    </row>
    <row r="587" spans="1:15" x14ac:dyDescent="0.3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Dennis Jones</cp:lastModifiedBy>
  <cp:revision/>
  <dcterms:created xsi:type="dcterms:W3CDTF">2015-11-16T19:09:52Z</dcterms:created>
  <dcterms:modified xsi:type="dcterms:W3CDTF">2025-09-24T20:55:14Z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