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San Francisco, CA (Mission Rock)/2 DRAWINGS/"/>
    </mc:Choice>
  </mc:AlternateContent>
  <xr:revisionPtr revIDLastSave="34" documentId="13_ncr:1_{B888774D-3C83-41B9-8B1C-1CD895A9BF91}" xr6:coauthVersionLast="47" xr6:coauthVersionMax="47" xr10:uidLastSave="{B70A6053-DF0D-4BFA-AA4D-EF867F6E5F8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<sst xmlns="http://schemas.openxmlformats.org/spreadsheetml/2006/main" count="70" uniqueCount="44">
  <si>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</si>
  <si>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</si>
  <si>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</si>
  <si>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</si>
  <si>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</si>
  <si>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</si>
  <si>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</si>
  <si>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</si>
  <si>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</si>
  <si>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</si>
  <si>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</si>
  <si>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</si>
  <si>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</si>
  <si>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</si>
  <si>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</si>
  <si>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</si>
  <si>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</si>
  <si>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</si>
  <si>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</si>
  <si>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</si>
  <si>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</si>
  <si>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</si>
  <si>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</si>
  <si>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</si>
  <si>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</si>
  <si>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</si>
  <si>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</si>
  <si>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</si>
  <si>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</si>
  <si>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</si>
  <si>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</si>
  <si>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</si>
  <si>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</si>
  <si>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</si>
  <si>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</si>
  <si>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</si>
  <si>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</si>
  <si>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</si>
  <si>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</si>
  <si>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</si>
  <si>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KITCHEN HD</t>
  </si>
  <si>
    <t>SOUTH RR</t>
  </si>
  <si>
    <t>BC-1</t>
  </si>
  <si>
    <t>BC-2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</si>
</sst>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A21" sqref="A21:P23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42</v>
      </c>
      <c r="B6" s="72" t="s">
        <v>38</v>
      </c>
      <c r="C6" s="23">
        <v>2700</v>
      </c>
      <c r="D6" s="24"/>
      <c r="E6" s="23">
        <f t="shared" ref="E6:F7" si="0">C6-G6</f>
        <v>2390</v>
      </c>
      <c r="F6" s="24">
        <f t="shared" si="0"/>
        <v>0</v>
      </c>
      <c r="G6" s="25">
        <v>310</v>
      </c>
      <c r="H6" s="26"/>
      <c r="I6" s="27">
        <f>G6/C6</f>
        <v>0.11481481481481481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43</v>
      </c>
      <c r="B7" s="73" t="s">
        <v>39</v>
      </c>
      <c r="C7" s="35">
        <v>2700</v>
      </c>
      <c r="D7" s="36"/>
      <c r="E7" s="35">
        <f t="shared" si="0"/>
        <v>1810</v>
      </c>
      <c r="F7" s="36">
        <f t="shared" si="0"/>
        <v>0</v>
      </c>
      <c r="G7" s="37">
        <v>890</v>
      </c>
      <c r="H7" s="38"/>
      <c r="I7" s="39">
        <f t="shared" ref="I7:J7" si="1">G7/C7</f>
        <v>0.32962962962962961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13</v>
      </c>
      <c r="B8" s="73" t="s">
        <v>40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1150</v>
      </c>
      <c r="N8" s="51"/>
      <c r="O8" s="45"/>
      <c r="P8" s="46"/>
      <c r="Q8" s="63"/>
      <c r="R8" s="68"/>
    </row>
    <row r="9" spans="1:21" ht="20.149999999999999" customHeight="1" thickBot="1" x14ac:dyDescent="0.3">
      <c r="A9" s="75" t="s">
        <v>14</v>
      </c>
      <c r="B9" s="73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75</v>
      </c>
      <c r="P9" s="53"/>
      <c r="Q9" s="63"/>
      <c r="R9" s="68"/>
    </row>
    <row r="10" spans="1:21" ht="20.149999999999999" customHeight="1" thickBot="1" x14ac:dyDescent="0.3">
      <c r="A10" s="179" t="s">
        <v>15</v>
      </c>
      <c r="B10" s="180"/>
      <c r="C10" s="76">
        <f>SUM(C6:C9)</f>
        <v>5400</v>
      </c>
      <c r="D10" s="77">
        <f>SUM(D6:D9)</f>
        <v>0</v>
      </c>
      <c r="E10" s="76">
        <f>SUM(E6:E9)</f>
        <v>4200</v>
      </c>
      <c r="F10" s="77">
        <f>SUM(F6:F9)</f>
        <v>0</v>
      </c>
      <c r="G10" s="78">
        <f>SUM(G6:G9)</f>
        <v>1200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1150</v>
      </c>
      <c r="N10" s="82">
        <f>SUM(N6:N9)</f>
        <v>0</v>
      </c>
      <c r="O10" s="83">
        <f>SUM(O6:O9)</f>
        <v>75</v>
      </c>
      <c r="P10" s="84">
        <f>SUM(P6:P9)</f>
        <v>0</v>
      </c>
      <c r="Q10" s="54"/>
      <c r="R10" s="68"/>
    </row>
    <row r="11" spans="1:21" ht="20.149999999999999" customHeight="1" thickBot="1" x14ac:dyDescent="0.3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49999999999999" customHeight="1" thickBot="1" x14ac:dyDescent="0.35">
      <c r="A12" s="98" t="s">
        <v>16</v>
      </c>
      <c r="B12" s="85"/>
      <c r="C12" s="85"/>
      <c r="D12" s="85"/>
      <c r="F12" s="147" t="s">
        <v>17</v>
      </c>
      <c r="G12" s="148"/>
      <c r="H12" s="121" t="s">
        <v>18</v>
      </c>
      <c r="I12" s="122"/>
      <c r="J12" s="123"/>
      <c r="L12" s="97" t="s">
        <v>19</v>
      </c>
      <c r="M12" s="86"/>
      <c r="N12" s="86"/>
      <c r="O12" s="86"/>
      <c r="P12" s="86"/>
      <c r="R12" s="1" t="b">
        <f>T12=U12</f>
        <v>0</v>
      </c>
      <c r="T12" s="1" t="b">
        <f>C16&lt;0</f>
        <v>1</v>
      </c>
      <c r="U12" s="1" t="b">
        <f>D16&lt;0</f>
        <v>0</v>
      </c>
    </row>
    <row r="13" spans="1:21" ht="18.75" customHeight="1" thickBot="1" x14ac:dyDescent="0.3">
      <c r="A13" s="139" t="s">
        <v>15</v>
      </c>
      <c r="B13" s="140"/>
      <c r="C13" s="88" t="s">
        <v>11</v>
      </c>
      <c r="D13" s="89" t="s">
        <v>12</v>
      </c>
      <c r="F13" s="149"/>
      <c r="G13" s="150"/>
      <c r="H13" s="124"/>
      <c r="I13" s="125"/>
      <c r="J13" s="126"/>
      <c r="L13" s="118" t="s">
        <v>20</v>
      </c>
      <c r="M13" s="118"/>
      <c r="N13" s="118"/>
      <c r="O13" s="118"/>
      <c r="P13" s="100">
        <f>IF(R12=TRUE, 1, 0)</f>
        <v>0</v>
      </c>
    </row>
    <row r="14" spans="1:21" ht="18.75" customHeight="1" x14ac:dyDescent="0.35">
      <c r="A14" s="141" t="s">
        <v>21</v>
      </c>
      <c r="B14" s="142"/>
      <c r="C14" s="90">
        <f>G10+K10</f>
        <v>1200</v>
      </c>
      <c r="D14" s="91">
        <f>H10+L10</f>
        <v>0</v>
      </c>
      <c r="F14" s="188" t="s">
        <v>22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143" t="s">
        <v>23</v>
      </c>
      <c r="B15" s="144"/>
      <c r="C15" s="94">
        <f>M10+O10</f>
        <v>1225</v>
      </c>
      <c r="D15" s="95">
        <f>N10+P10</f>
        <v>0</v>
      </c>
      <c r="F15" s="190" t="s">
        <v>24</v>
      </c>
      <c r="G15" s="191"/>
      <c r="H15" s="133"/>
      <c r="I15" s="134"/>
      <c r="J15" s="135"/>
      <c r="L15" s="120" t="s">
        <v>25</v>
      </c>
      <c r="M15" s="120"/>
      <c r="N15" s="120"/>
      <c r="O15" s="120"/>
      <c r="P15" s="101" t="e">
        <f>IF(R14=TRUE, 1, 0)</f>
        <v>#DIV/0!</v>
      </c>
    </row>
    <row r="16" spans="1:21" ht="18.75" customHeight="1" thickBot="1" x14ac:dyDescent="0.4">
      <c r="A16" s="145" t="s">
        <v>26</v>
      </c>
      <c r="B16" s="146"/>
      <c r="C16" s="92">
        <f>C14-C15</f>
        <v>-25</v>
      </c>
      <c r="D16" s="93">
        <f>D14-D15</f>
        <v>0</v>
      </c>
      <c r="F16" s="151" t="s">
        <v>27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e">
        <f>AND(H17&gt;=-0.02, H17&lt;=0.02)</f>
        <v>#DIV/0!</v>
      </c>
    </row>
    <row r="17" spans="1:17" ht="16.5" customHeight="1" thickBot="1" x14ac:dyDescent="0.3">
      <c r="F17" s="204" t="s">
        <v>28</v>
      </c>
      <c r="G17" s="205"/>
      <c r="H17" s="127" t="e">
        <f>AVERAGE(H14:J16)</f>
        <v>#DIV/0!</v>
      </c>
      <c r="I17" s="128"/>
      <c r="J17" s="129"/>
      <c r="L17" s="116" t="s">
        <v>29</v>
      </c>
      <c r="M17" s="116"/>
      <c r="N17" s="116"/>
      <c r="O17" s="116"/>
      <c r="P17" s="96" t="e">
        <f>IF(R16=TRUE, 1, 0)</f>
        <v>#DIV/0!</v>
      </c>
    </row>
    <row r="18" spans="1:17" ht="13.7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3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49999999999999" customHeigh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49999999999999" customHeight="1" thickBot="1" x14ac:dyDescent="0.3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201" t="s">
        <v>31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3">
      <c r="A27" s="5" t="s">
        <v>9</v>
      </c>
      <c r="B27" s="156" t="s">
        <v>32</v>
      </c>
      <c r="C27" s="157"/>
      <c r="D27" s="158" t="s">
        <v>33</v>
      </c>
      <c r="E27" s="159"/>
      <c r="F27" s="159"/>
      <c r="G27" s="160"/>
      <c r="H27" s="158" t="s">
        <v>34</v>
      </c>
      <c r="I27" s="160"/>
      <c r="J27" s="159" t="s">
        <v>35</v>
      </c>
      <c r="K27" s="159"/>
      <c r="L27" s="187" t="s">
        <v>6</v>
      </c>
      <c r="M27" s="187"/>
      <c r="N27" s="183" t="s">
        <v>7</v>
      </c>
      <c r="O27" s="184"/>
      <c r="P27" s="60" t="s">
        <v>36</v>
      </c>
    </row>
    <row r="28" spans="1:17" ht="18.75" customHeight="1" thickBot="1" x14ac:dyDescent="0.3">
      <c r="A28" s="61" t="s">
        <v>37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3">
      <c r="A29" s="62" t="s">
        <v>37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149999999999999" customHeight="1" thickBot="1" x14ac:dyDescent="0.3">
      <c r="A30" s="62" t="s">
        <v>37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3">
      <c r="A31" s="61" t="s">
        <v>37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3">
      <c r="A32" s="62" t="s">
        <v>37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37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1" t="s">
        <v>37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37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5">
      <c r="A36" s="62" t="s">
        <v>37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2025-07-28T12:47:36Z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