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esktop\Regular TAB\CFA TAB\Huntington Station NY\"/>
    </mc:Choice>
  </mc:AlternateContent>
  <xr:revisionPtr revIDLastSave="0" documentId="8_{4A45785F-7DDC-441C-9687-48C7B03456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D12" i="1"/>
  <c r="C12" i="1"/>
  <c r="C16" i="1" l="1"/>
  <c r="C17" i="1"/>
  <c r="C18" i="1" l="1"/>
  <c r="P12" i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s="1"/>
  <c r="F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<sst xmlns="http://schemas.openxmlformats.org/spreadsheetml/2006/main" count="81" uniqueCount="50">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</sst>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Fill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C1" zoomScale="85" zoomScaleNormal="85" zoomScaleSheetLayoutView="85" workbookViewId="0">
      <selection activeCell="H19" sqref="H19:J19"/>
    </sheetView>
  </sheetViews>
  <sheetFormatPr defaultColWidth="9.109375" defaultRowHeight="13.2" x14ac:dyDescent="0.25"/>
  <cols>
    <col min="1" max="1" width="10.5546875" style="2" customWidth="1"/>
    <col min="2" max="2" width="21.44140625" style="2" bestFit="1" customWidth="1"/>
    <col min="3" max="3" width="9.5546875" style="2" customWidth="1"/>
    <col min="4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0" t="s">
        <v>33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59" t="s">
        <v>0</v>
      </c>
      <c r="D4" s="160"/>
      <c r="E4" s="132" t="s">
        <v>1</v>
      </c>
      <c r="F4" s="131"/>
      <c r="G4" s="165" t="s">
        <v>2</v>
      </c>
      <c r="H4" s="166"/>
      <c r="I4" s="157" t="s">
        <v>27</v>
      </c>
      <c r="J4" s="158"/>
      <c r="K4" s="163" t="s">
        <v>3</v>
      </c>
      <c r="L4" s="164"/>
      <c r="M4" s="161" t="s">
        <v>4</v>
      </c>
      <c r="N4" s="162"/>
      <c r="O4" s="161" t="s">
        <v>38</v>
      </c>
      <c r="P4" s="162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41</v>
      </c>
      <c r="B6" s="78" t="s">
        <v>47</v>
      </c>
      <c r="C6" s="25">
        <v>9500</v>
      </c>
      <c r="D6" s="26">
        <v>9348</v>
      </c>
      <c r="E6" s="25">
        <f t="shared" ref="E6:F7" si="0">C6-G6</f>
        <v>8320</v>
      </c>
      <c r="F6" s="26">
        <f t="shared" si="0"/>
        <v>8608</v>
      </c>
      <c r="G6" s="27">
        <v>1180</v>
      </c>
      <c r="H6" s="28">
        <v>740</v>
      </c>
      <c r="I6" s="29">
        <f>G6/C6</f>
        <v>0.12421052631578948</v>
      </c>
      <c r="J6" s="30">
        <f>H6/D6</f>
        <v>7.9161317928968758E-2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42</v>
      </c>
      <c r="B7" s="79" t="s">
        <v>48</v>
      </c>
      <c r="C7" s="37">
        <v>5250</v>
      </c>
      <c r="D7" s="38">
        <v>5065</v>
      </c>
      <c r="E7" s="37">
        <f t="shared" si="0"/>
        <v>3975</v>
      </c>
      <c r="F7" s="38">
        <f t="shared" si="0"/>
        <v>4278</v>
      </c>
      <c r="G7" s="39">
        <v>1275</v>
      </c>
      <c r="H7" s="40">
        <v>787</v>
      </c>
      <c r="I7" s="41">
        <f t="shared" ref="I7:J7" si="1">G7/C7</f>
        <v>0.24285714285714285</v>
      </c>
      <c r="J7" s="42">
        <f t="shared" si="1"/>
        <v>0.15538005923000986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43</v>
      </c>
      <c r="B8" s="79" t="s">
        <v>49</v>
      </c>
      <c r="C8" s="37">
        <v>6000</v>
      </c>
      <c r="D8" s="38">
        <v>6063</v>
      </c>
      <c r="E8" s="37">
        <f t="shared" ref="E8" si="2">C8-G8</f>
        <v>3975</v>
      </c>
      <c r="F8" s="38">
        <f t="shared" ref="F8" si="3">D8-H8</f>
        <v>5556</v>
      </c>
      <c r="G8" s="39">
        <v>2025</v>
      </c>
      <c r="H8" s="40">
        <v>507</v>
      </c>
      <c r="I8" s="41">
        <f t="shared" ref="I8" si="4">G8/C8</f>
        <v>0.33750000000000002</v>
      </c>
      <c r="J8" s="42">
        <f t="shared" ref="J8" si="5">H8/D8</f>
        <v>8.3621969322117767E-2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10</v>
      </c>
      <c r="B9" s="79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1912</v>
      </c>
      <c r="N9" s="53">
        <v>1952</v>
      </c>
      <c r="O9" s="47"/>
      <c r="P9" s="48"/>
      <c r="Q9" s="65"/>
      <c r="R9" s="75"/>
    </row>
    <row r="10" spans="1:21" ht="20.100000000000001" customHeight="1" x14ac:dyDescent="0.25">
      <c r="A10" s="81" t="s">
        <v>11</v>
      </c>
      <c r="B10" s="79" t="s">
        <v>45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1401</v>
      </c>
      <c r="N10" s="53">
        <v>1437</v>
      </c>
      <c r="O10" s="47"/>
      <c r="P10" s="48"/>
      <c r="Q10" s="65"/>
      <c r="R10" s="75"/>
    </row>
    <row r="11" spans="1:21" ht="20.100000000000001" customHeight="1" thickBot="1" x14ac:dyDescent="0.3">
      <c r="A11" s="110" t="s">
        <v>26</v>
      </c>
      <c r="B11" s="111" t="s">
        <v>44</v>
      </c>
      <c r="C11" s="112"/>
      <c r="D11" s="113"/>
      <c r="E11" s="112"/>
      <c r="F11" s="113"/>
      <c r="G11" s="114"/>
      <c r="H11" s="115"/>
      <c r="I11" s="116"/>
      <c r="J11" s="115"/>
      <c r="K11" s="114"/>
      <c r="L11" s="115"/>
      <c r="M11" s="117"/>
      <c r="N11" s="118"/>
      <c r="O11" s="119">
        <v>300</v>
      </c>
      <c r="P11" s="120">
        <v>303</v>
      </c>
      <c r="Q11" s="65"/>
      <c r="R11" s="75"/>
    </row>
    <row r="12" spans="1:21" ht="20.100000000000001" customHeight="1" thickBot="1" x14ac:dyDescent="0.3">
      <c r="A12" s="123" t="s">
        <v>28</v>
      </c>
      <c r="B12" s="124"/>
      <c r="C12" s="82">
        <f t="shared" ref="C12:H12" si="6">SUM(C6:C11)</f>
        <v>20750</v>
      </c>
      <c r="D12" s="83">
        <f t="shared" si="6"/>
        <v>20476</v>
      </c>
      <c r="E12" s="82">
        <f t="shared" si="6"/>
        <v>16270</v>
      </c>
      <c r="F12" s="83">
        <f t="shared" si="6"/>
        <v>18442</v>
      </c>
      <c r="G12" s="84">
        <f t="shared" si="6"/>
        <v>4480</v>
      </c>
      <c r="H12" s="85">
        <f t="shared" si="6"/>
        <v>2034</v>
      </c>
      <c r="I12" s="86"/>
      <c r="J12" s="87"/>
      <c r="K12" s="84">
        <f t="shared" ref="K12:P12" si="7">SUM(K6:K11)</f>
        <v>0</v>
      </c>
      <c r="L12" s="85">
        <f t="shared" si="7"/>
        <v>0</v>
      </c>
      <c r="M12" s="109">
        <f t="shared" si="7"/>
        <v>3313</v>
      </c>
      <c r="N12" s="88">
        <f t="shared" si="7"/>
        <v>3389</v>
      </c>
      <c r="O12" s="89">
        <f t="shared" si="7"/>
        <v>300</v>
      </c>
      <c r="P12" s="90">
        <f t="shared" si="7"/>
        <v>303</v>
      </c>
      <c r="Q12" s="67"/>
      <c r="R12" s="71"/>
    </row>
    <row r="13" spans="1:21" ht="20.100000000000001" customHeight="1" thickBot="1" x14ac:dyDescent="0.3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3">
      <c r="A14" s="104" t="s">
        <v>29</v>
      </c>
      <c r="B14" s="91"/>
      <c r="C14" s="91"/>
      <c r="D14" s="91"/>
      <c r="F14" s="220" t="s">
        <v>12</v>
      </c>
      <c r="G14" s="221"/>
      <c r="H14" s="194" t="s">
        <v>32</v>
      </c>
      <c r="I14" s="195"/>
      <c r="J14" s="196"/>
      <c r="L14" s="103" t="s">
        <v>34</v>
      </c>
      <c r="M14" s="92"/>
      <c r="N14" s="92"/>
      <c r="O14" s="92"/>
      <c r="P14" s="92"/>
      <c r="R14" s="1" t="b">
        <f>T14=U14</f>
        <v>0</v>
      </c>
      <c r="T14" s="1" t="b">
        <f>C18&lt;0</f>
        <v>0</v>
      </c>
      <c r="U14" s="1" t="b">
        <f>D18&lt;0</f>
        <v>1</v>
      </c>
    </row>
    <row r="15" spans="1:21" ht="18.75" customHeight="1" thickBot="1" x14ac:dyDescent="0.3">
      <c r="A15" s="212" t="s">
        <v>28</v>
      </c>
      <c r="B15" s="213"/>
      <c r="C15" s="94" t="s">
        <v>7</v>
      </c>
      <c r="D15" s="95" t="s">
        <v>8</v>
      </c>
      <c r="F15" s="222"/>
      <c r="G15" s="223"/>
      <c r="H15" s="197"/>
      <c r="I15" s="198"/>
      <c r="J15" s="199"/>
      <c r="L15" s="191" t="s">
        <v>37</v>
      </c>
      <c r="M15" s="191"/>
      <c r="N15" s="191"/>
      <c r="O15" s="191"/>
      <c r="P15" s="106">
        <f>IF(R14=TRUE, 1, 0)</f>
        <v>0</v>
      </c>
    </row>
    <row r="16" spans="1:21" ht="18.75" customHeight="1" x14ac:dyDescent="0.25">
      <c r="A16" s="214" t="s">
        <v>31</v>
      </c>
      <c r="B16" s="215"/>
      <c r="C16" s="96">
        <f>G12+K12</f>
        <v>4480</v>
      </c>
      <c r="D16" s="97">
        <f>H12+L12</f>
        <v>2034</v>
      </c>
      <c r="F16" s="137" t="s">
        <v>13</v>
      </c>
      <c r="G16" s="138"/>
      <c r="H16" s="203">
        <v>-8.9999999999999993E-3</v>
      </c>
      <c r="I16" s="204"/>
      <c r="J16" s="205"/>
      <c r="L16" s="192"/>
      <c r="M16" s="192"/>
      <c r="N16" s="192"/>
      <c r="O16" s="192"/>
      <c r="P16" s="108"/>
      <c r="R16" s="1" t="b">
        <f>T16=U16</f>
        <v>1</v>
      </c>
      <c r="T16" s="1" t="b">
        <f>H19&lt;0</f>
        <v>1</v>
      </c>
      <c r="U16" s="1" t="b">
        <f>D18&lt;0</f>
        <v>1</v>
      </c>
    </row>
    <row r="17" spans="1:18" ht="18.75" customHeight="1" thickBot="1" x14ac:dyDescent="0.3">
      <c r="A17" s="216" t="s">
        <v>30</v>
      </c>
      <c r="B17" s="217"/>
      <c r="C17" s="100">
        <f>M12+O12</f>
        <v>3613</v>
      </c>
      <c r="D17" s="101">
        <f>N12+P12</f>
        <v>3692</v>
      </c>
      <c r="F17" s="139" t="s">
        <v>14</v>
      </c>
      <c r="G17" s="140"/>
      <c r="H17" s="206">
        <v>-8.6E-3</v>
      </c>
      <c r="I17" s="207"/>
      <c r="J17" s="208"/>
      <c r="L17" s="193" t="s">
        <v>35</v>
      </c>
      <c r="M17" s="193"/>
      <c r="N17" s="193"/>
      <c r="O17" s="193"/>
      <c r="P17" s="107">
        <f>IF(R16=TRUE, 1, 0)</f>
        <v>1</v>
      </c>
    </row>
    <row r="18" spans="1:18" ht="18.75" customHeight="1" thickBot="1" x14ac:dyDescent="0.35">
      <c r="A18" s="218" t="s">
        <v>18</v>
      </c>
      <c r="B18" s="219"/>
      <c r="C18" s="98">
        <f>C16-C17</f>
        <v>867</v>
      </c>
      <c r="D18" s="99">
        <f>D16-D17</f>
        <v>-1658</v>
      </c>
      <c r="F18" s="155" t="s">
        <v>15</v>
      </c>
      <c r="G18" s="156"/>
      <c r="H18" s="209">
        <v>-1.0200000000000001E-2</v>
      </c>
      <c r="I18" s="210"/>
      <c r="J18" s="211"/>
      <c r="L18" s="192"/>
      <c r="M18" s="192"/>
      <c r="N18" s="192"/>
      <c r="O18" s="192"/>
      <c r="P18" s="108"/>
      <c r="R18" s="1" t="b">
        <f>AND(H19&gt;=-0.02, H19&lt;=0.02)</f>
        <v>1</v>
      </c>
    </row>
    <row r="19" spans="1:18" ht="16.5" customHeight="1" thickBot="1" x14ac:dyDescent="0.3">
      <c r="F19" s="153" t="s">
        <v>16</v>
      </c>
      <c r="G19" s="154"/>
      <c r="H19" s="200">
        <f>AVERAGE(H16:J18)</f>
        <v>-9.2666666666666661E-3</v>
      </c>
      <c r="I19" s="201"/>
      <c r="J19" s="202"/>
      <c r="L19" s="189" t="s">
        <v>36</v>
      </c>
      <c r="M19" s="189"/>
      <c r="N19" s="189"/>
      <c r="O19" s="189"/>
      <c r="P19" s="102">
        <f>IF(R18=TRUE, 1, 0)</f>
        <v>1</v>
      </c>
    </row>
    <row r="20" spans="1:18" ht="13.65" customHeight="1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89"/>
      <c r="M20" s="189"/>
      <c r="N20" s="189"/>
      <c r="O20" s="189"/>
      <c r="P20" s="105"/>
    </row>
    <row r="21" spans="1:18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3">
      <c r="A22" s="6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5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3"/>
      <c r="Q23" s="72"/>
    </row>
    <row r="24" spans="1:18" ht="20.100000000000001" customHeight="1" x14ac:dyDescent="0.25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6"/>
      <c r="Q24" s="72"/>
    </row>
    <row r="25" spans="1:18" ht="20.100000000000001" customHeight="1" thickBot="1" x14ac:dyDescent="0.3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9"/>
      <c r="Q25" s="76"/>
    </row>
    <row r="26" spans="1:18" ht="20.10000000000000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3">
      <c r="A28" s="150" t="s">
        <v>19</v>
      </c>
      <c r="B28" s="151"/>
      <c r="C28" s="151"/>
      <c r="D28" s="151"/>
      <c r="E28" s="151"/>
      <c r="F28" s="152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 x14ac:dyDescent="0.3">
      <c r="A29" s="7" t="s">
        <v>6</v>
      </c>
      <c r="B29" s="177" t="s">
        <v>24</v>
      </c>
      <c r="C29" s="178"/>
      <c r="D29" s="181" t="s">
        <v>23</v>
      </c>
      <c r="E29" s="133"/>
      <c r="F29" s="133"/>
      <c r="G29" s="182"/>
      <c r="H29" s="131" t="s">
        <v>20</v>
      </c>
      <c r="I29" s="132"/>
      <c r="J29" s="133" t="s">
        <v>21</v>
      </c>
      <c r="K29" s="133"/>
      <c r="L29" s="134" t="s">
        <v>3</v>
      </c>
      <c r="M29" s="134"/>
      <c r="N29" s="129" t="s">
        <v>4</v>
      </c>
      <c r="O29" s="130"/>
      <c r="P29" s="61" t="s">
        <v>22</v>
      </c>
    </row>
    <row r="30" spans="1:18" ht="18.75" customHeight="1" thickBot="1" x14ac:dyDescent="0.3">
      <c r="A30" s="62" t="s">
        <v>25</v>
      </c>
      <c r="B30" s="175" t="s">
        <v>39</v>
      </c>
      <c r="C30" s="176"/>
      <c r="D30" s="183"/>
      <c r="E30" s="184"/>
      <c r="F30" s="184"/>
      <c r="G30" s="185"/>
      <c r="H30" s="168" t="s">
        <v>40</v>
      </c>
      <c r="I30" s="169"/>
      <c r="J30" s="170" t="s">
        <v>40</v>
      </c>
      <c r="K30" s="171"/>
      <c r="L30" s="127">
        <v>0</v>
      </c>
      <c r="M30" s="128"/>
      <c r="N30" s="121">
        <v>1080</v>
      </c>
      <c r="O30" s="122"/>
      <c r="P30" s="60">
        <f t="shared" ref="P30:P32" si="8">L30-N30</f>
        <v>-1080</v>
      </c>
    </row>
    <row r="31" spans="1:18" ht="18.75" customHeight="1" thickBot="1" x14ac:dyDescent="0.3">
      <c r="A31" s="63" t="s">
        <v>25</v>
      </c>
      <c r="B31" s="174" t="s">
        <v>39</v>
      </c>
      <c r="C31" s="174"/>
      <c r="D31" s="135"/>
      <c r="E31" s="186"/>
      <c r="F31" s="186"/>
      <c r="G31" s="136"/>
      <c r="H31" s="135" t="s">
        <v>40</v>
      </c>
      <c r="I31" s="136"/>
      <c r="J31" s="125" t="s">
        <v>40</v>
      </c>
      <c r="K31" s="126"/>
      <c r="L31" s="127">
        <v>0</v>
      </c>
      <c r="M31" s="128"/>
      <c r="N31" s="121">
        <v>832</v>
      </c>
      <c r="O31" s="122"/>
      <c r="P31" s="60">
        <f t="shared" ref="P31" si="9">L31-N31</f>
        <v>-832</v>
      </c>
      <c r="Q31" s="76"/>
    </row>
    <row r="32" spans="1:18" ht="18.75" customHeight="1" thickBot="1" x14ac:dyDescent="0.3">
      <c r="A32" s="63" t="s">
        <v>25</v>
      </c>
      <c r="B32" s="174" t="s">
        <v>39</v>
      </c>
      <c r="C32" s="174"/>
      <c r="D32" s="135"/>
      <c r="E32" s="186"/>
      <c r="F32" s="186"/>
      <c r="G32" s="136"/>
      <c r="H32" s="135" t="s">
        <v>40</v>
      </c>
      <c r="I32" s="136"/>
      <c r="J32" s="125" t="s">
        <v>40</v>
      </c>
      <c r="K32" s="126"/>
      <c r="L32" s="127">
        <v>0</v>
      </c>
      <c r="M32" s="128"/>
      <c r="N32" s="121">
        <v>701</v>
      </c>
      <c r="O32" s="122"/>
      <c r="P32" s="60">
        <f t="shared" si="8"/>
        <v>-701</v>
      </c>
      <c r="Q32" s="76"/>
    </row>
    <row r="33" spans="1:17" ht="19.2" customHeight="1" x14ac:dyDescent="0.25">
      <c r="A33" s="63" t="s">
        <v>25</v>
      </c>
      <c r="B33" s="179" t="s">
        <v>39</v>
      </c>
      <c r="C33" s="180"/>
      <c r="D33" s="135"/>
      <c r="E33" s="186"/>
      <c r="F33" s="186"/>
      <c r="G33" s="136"/>
      <c r="H33" s="135" t="s">
        <v>40</v>
      </c>
      <c r="I33" s="136"/>
      <c r="J33" s="135" t="s">
        <v>40</v>
      </c>
      <c r="K33" s="167"/>
      <c r="L33" s="172">
        <v>0</v>
      </c>
      <c r="M33" s="173"/>
      <c r="N33" s="187">
        <v>390</v>
      </c>
      <c r="O33" s="188"/>
      <c r="P33" s="60">
        <f>L33-N33</f>
        <v>-390</v>
      </c>
      <c r="Q33" s="76"/>
    </row>
    <row r="34" spans="1:17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7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7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7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L574" s="3"/>
      <c r="M574" s="3"/>
      <c r="N574" s="3"/>
      <c r="O574" s="3"/>
    </row>
    <row r="575" spans="1:15" x14ac:dyDescent="0.25">
      <c r="L575" s="3"/>
      <c r="M575" s="3"/>
      <c r="N575" s="3"/>
      <c r="O575" s="3"/>
    </row>
    <row r="576" spans="1:15" x14ac:dyDescent="0.25">
      <c r="L576" s="3"/>
      <c r="M576" s="3"/>
      <c r="N576" s="3"/>
      <c r="O576" s="3"/>
    </row>
    <row r="577" spans="12:15" x14ac:dyDescent="0.25">
      <c r="L577" s="3"/>
      <c r="M577" s="3"/>
      <c r="N577" s="3"/>
      <c r="O577" s="3"/>
    </row>
    <row r="578" spans="12:15" x14ac:dyDescent="0.25">
      <c r="L578" s="3"/>
      <c r="M578" s="3"/>
      <c r="N578" s="3"/>
      <c r="O578" s="3"/>
    </row>
    <row r="579" spans="12:15" x14ac:dyDescent="0.25">
      <c r="L579" s="3"/>
      <c r="M579" s="3"/>
      <c r="N579" s="3"/>
      <c r="O579" s="3"/>
    </row>
    <row r="580" spans="12:15" x14ac:dyDescent="0.25">
      <c r="L580" s="3"/>
      <c r="M580" s="3"/>
      <c r="N580" s="3"/>
      <c r="O580" s="3"/>
    </row>
    <row r="581" spans="12:15" x14ac:dyDescent="0.25">
      <c r="L581" s="3"/>
      <c r="M581" s="3"/>
      <c r="N581" s="3"/>
      <c r="O581" s="3"/>
    </row>
    <row r="582" spans="12:15" x14ac:dyDescent="0.25">
      <c r="L582" s="3"/>
      <c r="M582" s="3"/>
      <c r="N582" s="3"/>
      <c r="O582" s="3"/>
    </row>
    <row r="583" spans="12:15" x14ac:dyDescent="0.25">
      <c r="L583" s="3"/>
      <c r="M583" s="3"/>
      <c r="N583" s="3"/>
      <c r="O583" s="3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A7239-B0E1-4EB7-AB88-C52D1088E5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4B251F-54E7-4F50-AB5F-8BA3D922B6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F52145-C16F-490E-843E-D3B7EB7372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2022-10-31T22:46:30Z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