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DA876C66-7094-4956-8A89-1C01E5925BD2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<sst xmlns="http://schemas.openxmlformats.org/spreadsheetml/2006/main" count="73" uniqueCount="46">
  <si>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</si>
  <si>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</si>
  <si>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</si>
  <si>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</si>
  <si>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</si>
  <si>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</si>
  <si>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</si>
  <si>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</si>
  <si>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</si>
  <si>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</si>
  <si>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</si>
  <si>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</si>
  <si>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</si>
  <si>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</si>
  <si>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</si>
  <si>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</si>
  <si>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</si>
  <si>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</si>
  <si>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</si>
  <si>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</si>
  <si>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</si>
  <si>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</si>
  <si>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</si>
  <si>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</si>
  <si>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</si>
  <si>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</si>
  <si>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</si>
  <si>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</si>
  <si>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</si>
  <si>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</si>
  <si>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</si>
  <si>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</si>
  <si>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</si>
  <si>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</si>
  <si>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</si>
  <si>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</si>
  <si>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</si>
  <si>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</si>
  <si>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</si>
  <si>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</si>
  <si>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</si>
  <si>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</si>
  <si>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</si>
  <si>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</si>
  <si>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#1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</si>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</sst>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97836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B1" zoomScale="90" zoomScaleNormal="55" zoomScaleSheetLayoutView="90" workbookViewId="0">
      <selection activeCell="P11" sqref="P11"/>
    </sheetView>
  </sheetViews>
  <sheetFormatPr defaultColWidth="9.140625" defaultRowHeight="12.75" x14ac:dyDescent="0.2"/>
  <cols>
    <col min="1" max="1" width="10.5703125" style="1" customWidth="1"/>
    <col min="2" max="2" width="13.28515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42</v>
      </c>
      <c r="C6" s="23">
        <v>4000</v>
      </c>
      <c r="D6" s="24">
        <v>3813</v>
      </c>
      <c r="E6" s="23">
        <f t="shared" ref="E6:F7" si="0">C6-G6</f>
        <v>3500</v>
      </c>
      <c r="F6" s="24">
        <f t="shared" si="0"/>
        <v>3318</v>
      </c>
      <c r="G6" s="25">
        <v>500</v>
      </c>
      <c r="H6" s="26">
        <v>495</v>
      </c>
      <c r="I6" s="27">
        <f>G6/C6</f>
        <v>0.125</v>
      </c>
      <c r="J6" s="28">
        <f>H6/D6</f>
        <v>0.12981904012588513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14</v>
      </c>
      <c r="B7" s="71" t="s">
        <v>43</v>
      </c>
      <c r="C7" s="35">
        <v>5000</v>
      </c>
      <c r="D7" s="36">
        <v>4933</v>
      </c>
      <c r="E7" s="35">
        <f t="shared" si="0"/>
        <v>4000</v>
      </c>
      <c r="F7" s="36">
        <f t="shared" si="0"/>
        <v>3944</v>
      </c>
      <c r="G7" s="37">
        <v>1000</v>
      </c>
      <c r="H7" s="38">
        <v>989</v>
      </c>
      <c r="I7" s="39">
        <f t="shared" ref="I7:J7" si="1">G7/C7</f>
        <v>0.2</v>
      </c>
      <c r="J7" s="40">
        <f t="shared" si="1"/>
        <v>0.20048651935941617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1392</v>
      </c>
      <c r="M8" s="43"/>
      <c r="N8" s="44"/>
      <c r="O8" s="45"/>
      <c r="P8" s="46"/>
      <c r="Q8" s="52"/>
      <c r="R8" s="66"/>
    </row>
    <row r="9" spans="1:21" ht="20.100000000000001" customHeight="1" x14ac:dyDescent="0.2">
      <c r="A9" s="101" t="s">
        <v>17</v>
      </c>
      <c r="B9" s="102" t="s">
        <v>44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2550</v>
      </c>
      <c r="N9" s="111">
        <v>2597</v>
      </c>
      <c r="O9" s="105"/>
      <c r="P9" s="106"/>
      <c r="Q9" s="61"/>
      <c r="R9" s="66"/>
    </row>
    <row r="10" spans="1:21" ht="20.100000000000001" customHeight="1" thickBot="1" x14ac:dyDescent="0.25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>
        <v>156</v>
      </c>
      <c r="Q10" s="61"/>
      <c r="R10" s="66"/>
    </row>
    <row r="11" spans="1:21" ht="20.100000000000001" customHeight="1" thickBot="1" x14ac:dyDescent="0.25">
      <c r="A11" s="188" t="s">
        <v>19</v>
      </c>
      <c r="B11" s="189"/>
      <c r="C11" s="74">
        <f t="shared" ref="C11:H11" si="2">SUM(C6:C10)</f>
        <v>9000</v>
      </c>
      <c r="D11" s="75">
        <f t="shared" si="2"/>
        <v>8746</v>
      </c>
      <c r="E11" s="74">
        <f t="shared" si="2"/>
        <v>7500</v>
      </c>
      <c r="F11" s="75">
        <f t="shared" si="2"/>
        <v>7262</v>
      </c>
      <c r="G11" s="76">
        <f t="shared" si="2"/>
        <v>1500</v>
      </c>
      <c r="H11" s="77">
        <f t="shared" si="2"/>
        <v>1484</v>
      </c>
      <c r="I11" s="78"/>
      <c r="J11" s="79"/>
      <c r="K11" s="76">
        <f t="shared" ref="K11:P11" si="3">SUM(K6:K10)</f>
        <v>1300</v>
      </c>
      <c r="L11" s="77">
        <f t="shared" si="3"/>
        <v>1392</v>
      </c>
      <c r="M11" s="112">
        <f t="shared" si="3"/>
        <v>2550</v>
      </c>
      <c r="N11" s="80">
        <f t="shared" si="3"/>
        <v>2597</v>
      </c>
      <c r="O11" s="81">
        <f t="shared" si="3"/>
        <v>150</v>
      </c>
      <c r="P11" s="82">
        <f t="shared" si="3"/>
        <v>156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20</v>
      </c>
      <c r="B13" s="83"/>
      <c r="C13" s="83"/>
      <c r="D13" s="83"/>
      <c r="F13" s="156" t="s">
        <v>21</v>
      </c>
      <c r="G13" s="157"/>
      <c r="H13" s="130" t="s">
        <v>22</v>
      </c>
      <c r="I13" s="131"/>
      <c r="J13" s="132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8" t="s">
        <v>19</v>
      </c>
      <c r="B14" s="149"/>
      <c r="C14" s="86" t="s">
        <v>11</v>
      </c>
      <c r="D14" s="87" t="s">
        <v>12</v>
      </c>
      <c r="F14" s="158"/>
      <c r="G14" s="159"/>
      <c r="H14" s="133"/>
      <c r="I14" s="134"/>
      <c r="J14" s="135"/>
      <c r="L14" s="127" t="s">
        <v>24</v>
      </c>
      <c r="M14" s="127"/>
      <c r="N14" s="127"/>
      <c r="O14" s="127"/>
      <c r="P14" s="98">
        <f>IF(R13=TRUE, 1, 0)</f>
        <v>1</v>
      </c>
    </row>
    <row r="15" spans="1:21" ht="18.75" customHeight="1" x14ac:dyDescent="0.2">
      <c r="A15" s="150" t="s">
        <v>25</v>
      </c>
      <c r="B15" s="151"/>
      <c r="C15" s="88">
        <f>G11+K11</f>
        <v>2800</v>
      </c>
      <c r="D15" s="89">
        <f>H11+L11</f>
        <v>2876</v>
      </c>
      <c r="F15" s="197" t="s">
        <v>26</v>
      </c>
      <c r="G15" s="198"/>
      <c r="H15" s="139">
        <v>8.9999999999999993E-3</v>
      </c>
      <c r="I15" s="140"/>
      <c r="J15" s="141"/>
      <c r="L15" s="128"/>
      <c r="M15" s="128"/>
      <c r="N15" s="128"/>
      <c r="O15" s="128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52" t="s">
        <v>27</v>
      </c>
      <c r="B16" s="153"/>
      <c r="C16" s="92">
        <f>M11+O11</f>
        <v>2700</v>
      </c>
      <c r="D16" s="93">
        <f>N11+P11</f>
        <v>2753</v>
      </c>
      <c r="F16" s="199" t="s">
        <v>28</v>
      </c>
      <c r="G16" s="200"/>
      <c r="H16" s="142"/>
      <c r="I16" s="143"/>
      <c r="J16" s="144"/>
      <c r="L16" s="129" t="s">
        <v>29</v>
      </c>
      <c r="M16" s="129"/>
      <c r="N16" s="129"/>
      <c r="O16" s="129"/>
      <c r="P16" s="99">
        <f>IF(R15=TRUE, 1, 0)</f>
        <v>1</v>
      </c>
    </row>
    <row r="17" spans="1:18" ht="18.75" customHeight="1" thickBot="1" x14ac:dyDescent="0.3">
      <c r="A17" s="154" t="s">
        <v>30</v>
      </c>
      <c r="B17" s="155"/>
      <c r="C17" s="90">
        <f>C15-C16</f>
        <v>100</v>
      </c>
      <c r="D17" s="91">
        <f>D15-D16</f>
        <v>123</v>
      </c>
      <c r="F17" s="160" t="s">
        <v>31</v>
      </c>
      <c r="G17" s="161"/>
      <c r="H17" s="145">
        <v>8.9999999999999993E-3</v>
      </c>
      <c r="I17" s="146"/>
      <c r="J17" s="147"/>
      <c r="L17" s="128"/>
      <c r="M17" s="128"/>
      <c r="N17" s="128"/>
      <c r="O17" s="128"/>
      <c r="P17" s="100"/>
      <c r="R17" s="1" t="b">
        <f>AND(H18&gt;=-0.02, H18&lt;=0.02)</f>
        <v>1</v>
      </c>
    </row>
    <row r="18" spans="1:18" ht="16.5" customHeight="1" thickBot="1" x14ac:dyDescent="0.25">
      <c r="F18" s="213" t="s">
        <v>32</v>
      </c>
      <c r="G18" s="214"/>
      <c r="H18" s="136">
        <f>AVERAGE(H15:J17)</f>
        <v>8.9999999999999993E-3</v>
      </c>
      <c r="I18" s="137"/>
      <c r="J18" s="138"/>
      <c r="L18" s="125" t="s">
        <v>33</v>
      </c>
      <c r="M18" s="125"/>
      <c r="N18" s="125"/>
      <c r="O18" s="125"/>
      <c r="P18" s="94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97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67"/>
    </row>
    <row r="23" spans="1:18" ht="20.100000000000001" customHeight="1" x14ac:dyDescent="0.2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7"/>
    </row>
    <row r="24" spans="1:18" ht="20.100000000000001" customHeight="1" thickBot="1" x14ac:dyDescent="0.2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0" t="s">
        <v>35</v>
      </c>
      <c r="B27" s="211"/>
      <c r="C27" s="211"/>
      <c r="D27" s="211"/>
      <c r="E27" s="211"/>
      <c r="F27" s="212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5">
      <c r="A28" s="5" t="s">
        <v>9</v>
      </c>
      <c r="B28" s="165" t="s">
        <v>36</v>
      </c>
      <c r="C28" s="166"/>
      <c r="D28" s="167" t="s">
        <v>37</v>
      </c>
      <c r="E28" s="168"/>
      <c r="F28" s="168"/>
      <c r="G28" s="169"/>
      <c r="H28" s="167" t="s">
        <v>38</v>
      </c>
      <c r="I28" s="169"/>
      <c r="J28" s="168" t="s">
        <v>39</v>
      </c>
      <c r="K28" s="168"/>
      <c r="L28" s="196" t="s">
        <v>6</v>
      </c>
      <c r="M28" s="196"/>
      <c r="N28" s="192" t="s">
        <v>7</v>
      </c>
      <c r="O28" s="193"/>
      <c r="P28" s="58" t="s">
        <v>40</v>
      </c>
    </row>
    <row r="29" spans="1:18" ht="18.75" customHeight="1" thickBot="1" x14ac:dyDescent="0.25">
      <c r="A29" s="59" t="s">
        <v>41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57">
        <f t="shared" ref="P29:P37" si="4">L29-N29</f>
        <v>0</v>
      </c>
    </row>
    <row r="30" spans="1:18" ht="18.75" customHeight="1" thickBot="1" x14ac:dyDescent="0.25">
      <c r="A30" s="60" t="s">
        <v>41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57">
        <f t="shared" si="4"/>
        <v>0</v>
      </c>
    </row>
    <row r="31" spans="1:18" ht="19.149999999999999" customHeight="1" thickBot="1" x14ac:dyDescent="0.25">
      <c r="A31" s="60" t="s">
        <v>41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57">
        <f t="shared" si="4"/>
        <v>0</v>
      </c>
    </row>
    <row r="32" spans="1:18" ht="19.5" customHeight="1" thickBot="1" x14ac:dyDescent="0.25">
      <c r="A32" s="59" t="s">
        <v>41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57">
        <f t="shared" si="4"/>
        <v>0</v>
      </c>
    </row>
    <row r="33" spans="1:16" ht="19.5" customHeight="1" thickBot="1" x14ac:dyDescent="0.25">
      <c r="A33" s="60" t="s">
        <v>41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4"/>
        <v>0</v>
      </c>
    </row>
    <row r="34" spans="1:16" ht="19.5" customHeight="1" thickBot="1" x14ac:dyDescent="0.25">
      <c r="A34" s="60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4"/>
        <v>0</v>
      </c>
    </row>
    <row r="35" spans="1:16" ht="19.5" customHeight="1" thickBot="1" x14ac:dyDescent="0.25">
      <c r="A35" s="59" t="s">
        <v>41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57">
        <f t="shared" si="4"/>
        <v>0</v>
      </c>
    </row>
    <row r="36" spans="1:16" ht="19.5" customHeight="1" thickBot="1" x14ac:dyDescent="0.25">
      <c r="A36" s="60" t="s">
        <v>41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4"/>
        <v>0</v>
      </c>
    </row>
    <row r="37" spans="1:16" ht="18.75" customHeight="1" x14ac:dyDescent="0.2">
      <c r="A37" s="60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2025-06-23T12:15:56Z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