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AD732B3C-77FF-4877-AA3E-BB18247E954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P50" i="1" l="1"/>
  <c r="P51" i="1"/>
  <c r="P52" i="1"/>
  <c r="P53" i="1"/>
  <c r="P54" i="1"/>
  <c r="P55" i="1"/>
  <c r="P29" i="1" l="1"/>
  <c r="O29" i="1"/>
  <c r="N29" i="1"/>
  <c r="M29" i="1"/>
  <c r="L29" i="1"/>
  <c r="K29" i="1"/>
  <c r="H29" i="1"/>
  <c r="G29" i="1"/>
  <c r="D29" i="1"/>
  <c r="C29" i="1"/>
  <c r="H36" i="1" l="1"/>
  <c r="P49" i="1"/>
  <c r="P48" i="1"/>
  <c r="P47" i="1"/>
  <c r="T33" i="1" l="1"/>
  <c r="R35" i="1"/>
  <c r="P36" i="1" s="1"/>
  <c r="D34" i="1" l="1"/>
  <c r="C34" i="1"/>
  <c r="D33" i="1"/>
  <c r="C33" i="1"/>
  <c r="C35" i="1" l="1"/>
  <c r="T31" i="1" s="1"/>
  <c r="D35" i="1"/>
  <c r="U33" i="1" s="1"/>
  <c r="R33" i="1" s="1"/>
  <c r="J7" i="1"/>
  <c r="J6" i="1"/>
  <c r="I7" i="1"/>
  <c r="I6" i="1"/>
  <c r="U31" i="1" l="1"/>
  <c r="R31" i="1" s="1"/>
  <c r="P32" i="1" s="1"/>
  <c r="P34" i="1"/>
  <c r="F7" i="1"/>
  <c r="E7" i="1"/>
  <c r="F6" i="1"/>
  <c r="E6" i="1"/>
  <c r="E29" i="1" l="1"/>
  <c r="F29" i="1"/>
</calcChain>
</file>

<file path=xl/sharedStrings.xml><?xml version="1.0" encoding="utf-8"?>
<sst xmlns="http://schemas.openxmlformats.org/spreadsheetml/2006/main" count="109" uniqueCount="77">
  <si>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</si>
  <si>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</si>
  <si>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</si>
  <si>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</si>
  <si>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</si>
  <si>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</si>
  <si>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</si>
  <si>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</si>
  <si>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</si>
  <si>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</si>
  <si>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</si>
  <si>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</si>
  <si>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</si>
  <si>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</si>
  <si>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</si>
  <si>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</si>
  <si>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</si>
  <si>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</si>
  <si>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</si>
  <si>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</si>
  <si>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</si>
  <si>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</si>
  <si>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</si>
  <si>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</si>
  <si>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</si>
  <si>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</si>
  <si>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</si>
  <si>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</si>
  <si>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</si>
  <si>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</si>
  <si>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</si>
  <si>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</si>
  <si>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</si>
  <si>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</si>
  <si>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</si>
  <si>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</si>
  <si>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</si>
  <si>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</si>
  <si>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</si>
  <si>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</si>
  <si>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</si>
  <si>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</si>
  <si>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</si>
  <si>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</si>
  <si>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</si>
  <si>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</si>
  <si>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</si>
  <si>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</si>
  <si>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</si>
  <si>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</si>
  <si>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</si>
  <si>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</si>
  <si>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</si>
  <si>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</si>
  <si>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</si>
  <si>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</si>
  <si>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EXH-M</t>
  </si>
  <si>
    <t>EXH-R</t>
  </si>
  <si>
    <t>PREP</t>
  </si>
  <si>
    <t>RR</t>
  </si>
  <si>
    <t>DISHES</t>
  </si>
  <si>
    <t>MOP</t>
  </si>
  <si>
    <t>TOILET</t>
  </si>
  <si>
    <t>SMOKER</t>
  </si>
  <si>
    <t>EXH-L</t>
  </si>
  <si>
    <t>ENTRY</t>
  </si>
  <si>
    <t>BAR DINING</t>
  </si>
  <si>
    <t>PRIVATE I</t>
  </si>
  <si>
    <t>PRIVATE II</t>
  </si>
  <si>
    <t>PRIVATE III</t>
  </si>
  <si>
    <t>MAIN D II</t>
  </si>
  <si>
    <t>MAIN D I</t>
  </si>
  <si>
    <t>ROOM 79</t>
  </si>
  <si>
    <t>BAR</t>
  </si>
  <si>
    <t>HOOD 1-3</t>
  </si>
  <si>
    <t>OFFICES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</si>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</sst>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5"/>
  <sheetViews>
    <sheetView showGridLines="0" tabSelected="1" view="pageBreakPreview" topLeftCell="A8" zoomScale="80" zoomScaleNormal="55" zoomScaleSheetLayoutView="80" workbookViewId="0">
      <selection activeCell="B18" sqref="B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3" t="s">
        <v>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8" ht="9.75" customHeight="1" thickBot="1" x14ac:dyDescent="0.35">
      <c r="A3" s="99"/>
    </row>
    <row r="4" spans="1:18" ht="20.100000000000001" customHeight="1" thickBot="1" x14ac:dyDescent="0.3">
      <c r="A4" s="6"/>
      <c r="B4" s="8" t="s">
        <v>1</v>
      </c>
      <c r="C4" s="166" t="s">
        <v>2</v>
      </c>
      <c r="D4" s="167"/>
      <c r="E4" s="141" t="s">
        <v>3</v>
      </c>
      <c r="F4" s="140"/>
      <c r="G4" s="172" t="s">
        <v>4</v>
      </c>
      <c r="H4" s="173"/>
      <c r="I4" s="164" t="s">
        <v>5</v>
      </c>
      <c r="J4" s="165"/>
      <c r="K4" s="170" t="s">
        <v>6</v>
      </c>
      <c r="L4" s="171"/>
      <c r="M4" s="168" t="s">
        <v>7</v>
      </c>
      <c r="N4" s="169"/>
      <c r="O4" s="168" t="s">
        <v>8</v>
      </c>
      <c r="P4" s="169"/>
      <c r="Q4" s="7"/>
      <c r="R4" s="69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5">
      <c r="A6" s="79" t="s">
        <v>13</v>
      </c>
      <c r="B6" s="77" t="s">
        <v>65</v>
      </c>
      <c r="C6" s="23">
        <v>1600</v>
      </c>
      <c r="D6" s="24"/>
      <c r="E6" s="23">
        <f t="shared" ref="E6:F7" si="0">C6-G6</f>
        <v>1400</v>
      </c>
      <c r="F6" s="24">
        <f t="shared" si="0"/>
        <v>0</v>
      </c>
      <c r="G6" s="25">
        <v>200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14</v>
      </c>
      <c r="B7" s="78" t="s">
        <v>66</v>
      </c>
      <c r="C7" s="35">
        <v>4000</v>
      </c>
      <c r="D7" s="36"/>
      <c r="E7" s="35">
        <f t="shared" si="0"/>
        <v>3240</v>
      </c>
      <c r="F7" s="36">
        <f t="shared" si="0"/>
        <v>0</v>
      </c>
      <c r="G7" s="37">
        <v>760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15</v>
      </c>
      <c r="B8" s="78" t="s">
        <v>66</v>
      </c>
      <c r="C8" s="35">
        <v>1280</v>
      </c>
      <c r="D8" s="36"/>
      <c r="E8" s="35">
        <f t="shared" ref="E8:E18" si="2">C8-G8</f>
        <v>1080</v>
      </c>
      <c r="F8" s="36">
        <f t="shared" ref="F8:F18" si="3">D8-H8</f>
        <v>0</v>
      </c>
      <c r="G8" s="37">
        <v>200</v>
      </c>
      <c r="H8" s="38"/>
      <c r="I8" s="39">
        <f t="shared" ref="I8:I9" si="4">G8/C8</f>
        <v>0.15625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16</v>
      </c>
      <c r="B9" s="78" t="s">
        <v>59</v>
      </c>
      <c r="C9" s="35">
        <v>600</v>
      </c>
      <c r="D9" s="36"/>
      <c r="E9" s="35">
        <f t="shared" si="2"/>
        <v>450</v>
      </c>
      <c r="F9" s="36">
        <f t="shared" si="3"/>
        <v>0</v>
      </c>
      <c r="G9" s="37">
        <v>150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5">
      <c r="A10" s="115" t="s">
        <v>17</v>
      </c>
      <c r="B10" s="116" t="s">
        <v>67</v>
      </c>
      <c r="C10" s="127">
        <v>960</v>
      </c>
      <c r="D10" s="128"/>
      <c r="E10" s="127">
        <f t="shared" si="2"/>
        <v>760</v>
      </c>
      <c r="F10" s="128">
        <f t="shared" si="3"/>
        <v>0</v>
      </c>
      <c r="G10" s="117">
        <v>200</v>
      </c>
      <c r="H10" s="118"/>
      <c r="I10" s="119">
        <f>G10/C10</f>
        <v>0.20833333333333334</v>
      </c>
      <c r="J10" s="120" t="e">
        <f>H10/D10</f>
        <v>#DIV/0!</v>
      </c>
      <c r="K10" s="121"/>
      <c r="L10" s="122"/>
      <c r="M10" s="123"/>
      <c r="N10" s="124"/>
      <c r="O10" s="125"/>
      <c r="P10" s="126"/>
      <c r="Q10" s="75"/>
      <c r="R10" s="73"/>
    </row>
    <row r="11" spans="1:18" ht="20.100000000000001" customHeight="1" x14ac:dyDescent="0.25">
      <c r="A11" s="80" t="s">
        <v>18</v>
      </c>
      <c r="B11" s="78" t="s">
        <v>68</v>
      </c>
      <c r="C11" s="35">
        <v>2400</v>
      </c>
      <c r="D11" s="36"/>
      <c r="E11" s="35">
        <f t="shared" si="2"/>
        <v>1990</v>
      </c>
      <c r="F11" s="36">
        <f t="shared" si="3"/>
        <v>0</v>
      </c>
      <c r="G11" s="37">
        <v>410</v>
      </c>
      <c r="H11" s="38"/>
      <c r="I11" s="39">
        <f t="shared" ref="I11:I13" si="6">G11/C11</f>
        <v>0.17083333333333334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 x14ac:dyDescent="0.25">
      <c r="A12" s="80" t="s">
        <v>19</v>
      </c>
      <c r="B12" s="78" t="s">
        <v>69</v>
      </c>
      <c r="C12" s="35">
        <v>2400</v>
      </c>
      <c r="D12" s="36"/>
      <c r="E12" s="35">
        <f t="shared" ref="E12:E13" si="8">C12-G12</f>
        <v>1880</v>
      </c>
      <c r="F12" s="36">
        <f t="shared" ref="F12:F13" si="9">D12-H12</f>
        <v>0</v>
      </c>
      <c r="G12" s="37">
        <v>520</v>
      </c>
      <c r="H12" s="38"/>
      <c r="I12" s="39">
        <f t="shared" si="6"/>
        <v>0.21666666666666667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 x14ac:dyDescent="0.25">
      <c r="A13" s="80" t="s">
        <v>20</v>
      </c>
      <c r="B13" s="78" t="s">
        <v>70</v>
      </c>
      <c r="C13" s="35">
        <v>3200</v>
      </c>
      <c r="D13" s="36"/>
      <c r="E13" s="35">
        <f t="shared" si="8"/>
        <v>2160</v>
      </c>
      <c r="F13" s="36">
        <f t="shared" si="9"/>
        <v>0</v>
      </c>
      <c r="G13" s="37">
        <v>1040</v>
      </c>
      <c r="H13" s="38"/>
      <c r="I13" s="39">
        <f t="shared" si="6"/>
        <v>0.32500000000000001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 x14ac:dyDescent="0.25">
      <c r="A14" s="115" t="s">
        <v>21</v>
      </c>
      <c r="B14" s="116" t="s">
        <v>71</v>
      </c>
      <c r="C14" s="127">
        <v>4000</v>
      </c>
      <c r="D14" s="128"/>
      <c r="E14" s="127">
        <f t="shared" si="2"/>
        <v>3160</v>
      </c>
      <c r="F14" s="128">
        <f t="shared" si="3"/>
        <v>0</v>
      </c>
      <c r="G14" s="117">
        <v>840</v>
      </c>
      <c r="H14" s="118"/>
      <c r="I14" s="119">
        <f>G14/C14</f>
        <v>0.21</v>
      </c>
      <c r="J14" s="120" t="e">
        <f>H14/D14</f>
        <v>#DIV/0!</v>
      </c>
      <c r="K14" s="121"/>
      <c r="L14" s="122"/>
      <c r="M14" s="123"/>
      <c r="N14" s="124"/>
      <c r="O14" s="125"/>
      <c r="P14" s="126"/>
      <c r="Q14" s="75"/>
      <c r="R14" s="73"/>
    </row>
    <row r="15" spans="1:18" ht="20.100000000000001" customHeight="1" x14ac:dyDescent="0.25">
      <c r="A15" s="80" t="s">
        <v>22</v>
      </c>
      <c r="B15" s="78" t="s">
        <v>72</v>
      </c>
      <c r="C15" s="35">
        <v>2400</v>
      </c>
      <c r="D15" s="36"/>
      <c r="E15" s="35">
        <f t="shared" si="2"/>
        <v>2185</v>
      </c>
      <c r="F15" s="36">
        <f t="shared" si="3"/>
        <v>0</v>
      </c>
      <c r="G15" s="37">
        <v>215</v>
      </c>
      <c r="H15" s="38"/>
      <c r="I15" s="39">
        <f t="shared" ref="I15:I17" si="10">G15/C15</f>
        <v>8.9583333333333334E-2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 x14ac:dyDescent="0.25">
      <c r="A16" s="80" t="s">
        <v>23</v>
      </c>
      <c r="B16" s="78" t="s">
        <v>75</v>
      </c>
      <c r="C16" s="35">
        <v>4800</v>
      </c>
      <c r="D16" s="36"/>
      <c r="E16" s="35">
        <f t="shared" ref="E16:E17" si="12">C16-G16</f>
        <v>3925</v>
      </c>
      <c r="F16" s="36">
        <f t="shared" ref="F16:F17" si="13">D16-H16</f>
        <v>0</v>
      </c>
      <c r="G16" s="37">
        <v>875</v>
      </c>
      <c r="H16" s="38"/>
      <c r="I16" s="39">
        <f t="shared" si="10"/>
        <v>0.18229166666666666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21" ht="20.100000000000001" customHeight="1" x14ac:dyDescent="0.25">
      <c r="A17" s="80" t="s">
        <v>24</v>
      </c>
      <c r="B17" s="78" t="s">
        <v>76</v>
      </c>
      <c r="C17" s="35">
        <v>4800</v>
      </c>
      <c r="D17" s="36"/>
      <c r="E17" s="35">
        <f t="shared" si="12"/>
        <v>3925</v>
      </c>
      <c r="F17" s="36">
        <f t="shared" si="13"/>
        <v>0</v>
      </c>
      <c r="G17" s="37">
        <v>875</v>
      </c>
      <c r="H17" s="38"/>
      <c r="I17" s="39">
        <f t="shared" si="10"/>
        <v>0.18229166666666666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21" ht="20.100000000000001" customHeight="1" x14ac:dyDescent="0.25">
      <c r="A18" s="115" t="s">
        <v>25</v>
      </c>
      <c r="B18" s="116" t="s">
        <v>73</v>
      </c>
      <c r="C18" s="127">
        <v>2720</v>
      </c>
      <c r="D18" s="128"/>
      <c r="E18" s="127">
        <f t="shared" si="2"/>
        <v>2240</v>
      </c>
      <c r="F18" s="128">
        <f t="shared" si="3"/>
        <v>0</v>
      </c>
      <c r="G18" s="117">
        <v>480</v>
      </c>
      <c r="H18" s="118"/>
      <c r="I18" s="119">
        <f>G18/C18</f>
        <v>0.17647058823529413</v>
      </c>
      <c r="J18" s="120" t="e">
        <f>H18/D18</f>
        <v>#DIV/0!</v>
      </c>
      <c r="K18" s="121"/>
      <c r="L18" s="122"/>
      <c r="M18" s="123"/>
      <c r="N18" s="124"/>
      <c r="O18" s="125"/>
      <c r="P18" s="126"/>
      <c r="Q18" s="75"/>
      <c r="R18" s="73"/>
    </row>
    <row r="19" spans="1:21" ht="20.100000000000001" customHeight="1" x14ac:dyDescent="0.25">
      <c r="A19" s="80" t="s">
        <v>26</v>
      </c>
      <c r="B19" s="78" t="s">
        <v>74</v>
      </c>
      <c r="C19" s="47"/>
      <c r="D19" s="48"/>
      <c r="E19" s="47" t="s">
        <v>27</v>
      </c>
      <c r="F19" s="48"/>
      <c r="G19" s="41"/>
      <c r="H19" s="42"/>
      <c r="I19" s="49"/>
      <c r="J19" s="42"/>
      <c r="K19" s="37">
        <v>3000</v>
      </c>
      <c r="L19" s="38"/>
      <c r="M19" s="43"/>
      <c r="N19" s="44"/>
      <c r="O19" s="45"/>
      <c r="P19" s="46"/>
      <c r="Q19" s="55"/>
      <c r="R19" s="73"/>
    </row>
    <row r="20" spans="1:21" ht="20.100000000000001" customHeight="1" x14ac:dyDescent="0.25">
      <c r="A20" s="80" t="s">
        <v>28</v>
      </c>
      <c r="B20" s="78" t="s">
        <v>64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1444</v>
      </c>
      <c r="N20" s="51"/>
      <c r="O20" s="45"/>
      <c r="P20" s="46"/>
      <c r="Q20" s="68"/>
      <c r="R20" s="73"/>
    </row>
    <row r="21" spans="1:21" ht="20.100000000000001" customHeight="1" x14ac:dyDescent="0.25">
      <c r="A21" s="80" t="s">
        <v>29</v>
      </c>
      <c r="B21" s="78" t="s">
        <v>56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2306</v>
      </c>
      <c r="N21" s="51"/>
      <c r="O21" s="45"/>
      <c r="P21" s="46"/>
      <c r="Q21" s="68"/>
      <c r="R21" s="73"/>
    </row>
    <row r="22" spans="1:21" ht="20.100000000000001" customHeight="1" x14ac:dyDescent="0.25">
      <c r="A22" s="80" t="s">
        <v>30</v>
      </c>
      <c r="B22" s="78" t="s">
        <v>57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>
        <v>1662</v>
      </c>
      <c r="N22" s="51"/>
      <c r="O22" s="45"/>
      <c r="P22" s="46"/>
      <c r="Q22" s="68"/>
      <c r="R22" s="73"/>
    </row>
    <row r="23" spans="1:21" ht="20.100000000000001" customHeight="1" x14ac:dyDescent="0.25">
      <c r="A23" s="80" t="s">
        <v>31</v>
      </c>
      <c r="B23" s="78" t="s">
        <v>58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50">
        <v>1800</v>
      </c>
      <c r="N23" s="51"/>
      <c r="O23" s="45"/>
      <c r="P23" s="46"/>
      <c r="Q23" s="68"/>
      <c r="R23" s="73"/>
    </row>
    <row r="24" spans="1:21" ht="20.100000000000001" customHeight="1" x14ac:dyDescent="0.25">
      <c r="A24" s="80" t="s">
        <v>28</v>
      </c>
      <c r="B24" s="78" t="s">
        <v>59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3">
        <v>600</v>
      </c>
      <c r="P24" s="54"/>
      <c r="Q24" s="68"/>
      <c r="R24" s="73"/>
    </row>
    <row r="25" spans="1:21" ht="20.100000000000001" customHeight="1" x14ac:dyDescent="0.25">
      <c r="A25" s="80" t="s">
        <v>29</v>
      </c>
      <c r="B25" s="78" t="s">
        <v>60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600</v>
      </c>
      <c r="P25" s="54"/>
      <c r="Q25" s="68"/>
      <c r="R25" s="73"/>
    </row>
    <row r="26" spans="1:21" ht="20.100000000000001" customHeight="1" x14ac:dyDescent="0.25">
      <c r="A26" s="80" t="s">
        <v>30</v>
      </c>
      <c r="B26" s="78" t="s">
        <v>61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3">
        <v>100</v>
      </c>
      <c r="P26" s="54"/>
      <c r="Q26" s="68"/>
      <c r="R26" s="73"/>
    </row>
    <row r="27" spans="1:21" ht="20.100000000000001" customHeight="1" x14ac:dyDescent="0.25">
      <c r="A27" s="80" t="s">
        <v>31</v>
      </c>
      <c r="B27" s="78" t="s">
        <v>62</v>
      </c>
      <c r="C27" s="52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75</v>
      </c>
      <c r="P27" s="54"/>
      <c r="Q27" s="68"/>
      <c r="R27" s="73"/>
    </row>
    <row r="28" spans="1:21" ht="20.100000000000001" customHeight="1" thickBot="1" x14ac:dyDescent="0.3">
      <c r="A28" s="80" t="s">
        <v>32</v>
      </c>
      <c r="B28" s="90" t="s">
        <v>63</v>
      </c>
      <c r="C28" s="91"/>
      <c r="D28" s="92"/>
      <c r="E28" s="93"/>
      <c r="F28" s="92"/>
      <c r="G28" s="94"/>
      <c r="H28" s="57"/>
      <c r="I28" s="56"/>
      <c r="J28" s="57"/>
      <c r="K28" s="94"/>
      <c r="L28" s="57"/>
      <c r="M28" s="95"/>
      <c r="N28" s="96"/>
      <c r="O28" s="58">
        <v>1000</v>
      </c>
      <c r="P28" s="59"/>
      <c r="Q28" s="68"/>
      <c r="R28" s="73"/>
    </row>
    <row r="29" spans="1:21" ht="20.100000000000001" customHeight="1" thickBot="1" x14ac:dyDescent="0.3">
      <c r="A29" s="130" t="s">
        <v>33</v>
      </c>
      <c r="B29" s="131"/>
      <c r="C29" s="81">
        <f>SUM(C6:C28)</f>
        <v>35160</v>
      </c>
      <c r="D29" s="82">
        <f>SUM(D6:D28)</f>
        <v>0</v>
      </c>
      <c r="E29" s="81">
        <f>SUM(E6:E28)</f>
        <v>28395</v>
      </c>
      <c r="F29" s="82">
        <f>SUM(F6:F28)</f>
        <v>0</v>
      </c>
      <c r="G29" s="83">
        <f>SUM(G6:G28)</f>
        <v>6765</v>
      </c>
      <c r="H29" s="84">
        <f>SUM(H6:H28)</f>
        <v>0</v>
      </c>
      <c r="I29" s="85"/>
      <c r="J29" s="86"/>
      <c r="K29" s="83">
        <f>SUM(K6:K28)</f>
        <v>3000</v>
      </c>
      <c r="L29" s="84">
        <f>SUM(L6:L28)</f>
        <v>0</v>
      </c>
      <c r="M29" s="129">
        <f>SUM(M6:M28)</f>
        <v>7212</v>
      </c>
      <c r="N29" s="87">
        <f>SUM(N6:N28)</f>
        <v>0</v>
      </c>
      <c r="O29" s="88">
        <f>SUM(O6:O28)</f>
        <v>2375</v>
      </c>
      <c r="P29" s="89">
        <f>SUM(P6:P28)</f>
        <v>0</v>
      </c>
      <c r="Q29" s="55"/>
      <c r="R29" s="73"/>
    </row>
    <row r="30" spans="1:21" ht="20.100000000000001" customHeight="1" thickBot="1" x14ac:dyDescent="0.3">
      <c r="A30" s="70"/>
      <c r="B30" s="60"/>
      <c r="C30" s="60"/>
      <c r="D30" s="60"/>
      <c r="E30" s="60"/>
      <c r="F30" s="71"/>
      <c r="G30" s="71"/>
      <c r="H30" s="76"/>
      <c r="I30" s="76"/>
      <c r="J30" s="71"/>
      <c r="K30" s="71"/>
      <c r="L30" s="72"/>
      <c r="M30" s="72"/>
      <c r="N30" s="72"/>
      <c r="O30" s="72"/>
      <c r="P30" s="55"/>
      <c r="Q30" s="73"/>
    </row>
    <row r="31" spans="1:21" ht="20.100000000000001" customHeight="1" thickBot="1" x14ac:dyDescent="0.3">
      <c r="A31" s="110" t="s">
        <v>34</v>
      </c>
      <c r="B31" s="97"/>
      <c r="C31" s="97"/>
      <c r="D31" s="97"/>
      <c r="F31" s="223" t="s">
        <v>35</v>
      </c>
      <c r="G31" s="224"/>
      <c r="H31" s="197" t="s">
        <v>36</v>
      </c>
      <c r="I31" s="198"/>
      <c r="J31" s="199"/>
      <c r="L31" s="109" t="s">
        <v>37</v>
      </c>
      <c r="M31" s="98"/>
      <c r="N31" s="98"/>
      <c r="O31" s="98"/>
      <c r="P31" s="98"/>
      <c r="R31" s="1" t="b">
        <f>T31=U31</f>
        <v>1</v>
      </c>
      <c r="T31" s="1" t="b">
        <f>C35&lt;0</f>
        <v>0</v>
      </c>
      <c r="U31" s="1" t="b">
        <f>D35&lt;0</f>
        <v>0</v>
      </c>
    </row>
    <row r="32" spans="1:21" ht="18.75" customHeight="1" thickBot="1" x14ac:dyDescent="0.3">
      <c r="A32" s="215" t="s">
        <v>33</v>
      </c>
      <c r="B32" s="216"/>
      <c r="C32" s="100" t="s">
        <v>11</v>
      </c>
      <c r="D32" s="101" t="s">
        <v>12</v>
      </c>
      <c r="F32" s="225"/>
      <c r="G32" s="226"/>
      <c r="H32" s="200"/>
      <c r="I32" s="201"/>
      <c r="J32" s="202"/>
      <c r="L32" s="194" t="s">
        <v>38</v>
      </c>
      <c r="M32" s="194"/>
      <c r="N32" s="194"/>
      <c r="O32" s="194"/>
      <c r="P32" s="112">
        <f>IF(R31=TRUE, 1, 0)</f>
        <v>1</v>
      </c>
    </row>
    <row r="33" spans="1:21" ht="18.75" customHeight="1" x14ac:dyDescent="0.25">
      <c r="A33" s="217" t="s">
        <v>39</v>
      </c>
      <c r="B33" s="218"/>
      <c r="C33" s="102">
        <f>G29+K29</f>
        <v>9765</v>
      </c>
      <c r="D33" s="103">
        <f>H29+L29</f>
        <v>0</v>
      </c>
      <c r="F33" s="146" t="s">
        <v>40</v>
      </c>
      <c r="G33" s="147"/>
      <c r="H33" s="206"/>
      <c r="I33" s="207"/>
      <c r="J33" s="208"/>
      <c r="L33" s="195"/>
      <c r="M33" s="195"/>
      <c r="N33" s="195"/>
      <c r="O33" s="195"/>
      <c r="P33" s="114"/>
      <c r="R33" s="1" t="e">
        <f>T33=U33</f>
        <v>#DIV/0!</v>
      </c>
      <c r="T33" s="1" t="e">
        <f>H36&lt;0</f>
        <v>#DIV/0!</v>
      </c>
      <c r="U33" s="1" t="b">
        <f>D35&lt;0</f>
        <v>0</v>
      </c>
    </row>
    <row r="34" spans="1:21" ht="18.75" customHeight="1" thickBot="1" x14ac:dyDescent="0.3">
      <c r="A34" s="219" t="s">
        <v>41</v>
      </c>
      <c r="B34" s="220"/>
      <c r="C34" s="106">
        <f>M29+O29</f>
        <v>9587</v>
      </c>
      <c r="D34" s="107">
        <f>N29+P29</f>
        <v>0</v>
      </c>
      <c r="F34" s="148" t="s">
        <v>42</v>
      </c>
      <c r="G34" s="149"/>
      <c r="H34" s="209"/>
      <c r="I34" s="210"/>
      <c r="J34" s="211"/>
      <c r="L34" s="196" t="s">
        <v>43</v>
      </c>
      <c r="M34" s="196"/>
      <c r="N34" s="196"/>
      <c r="O34" s="196"/>
      <c r="P34" s="113" t="e">
        <f>IF(R33=TRUE, 1, 0)</f>
        <v>#DIV/0!</v>
      </c>
    </row>
    <row r="35" spans="1:21" ht="18.75" customHeight="1" thickBot="1" x14ac:dyDescent="0.35">
      <c r="A35" s="221" t="s">
        <v>44</v>
      </c>
      <c r="B35" s="222"/>
      <c r="C35" s="104">
        <f>C33-C34</f>
        <v>178</v>
      </c>
      <c r="D35" s="105">
        <f>D33-D34</f>
        <v>0</v>
      </c>
      <c r="F35" s="227" t="s">
        <v>45</v>
      </c>
      <c r="G35" s="228"/>
      <c r="H35" s="212"/>
      <c r="I35" s="213"/>
      <c r="J35" s="214"/>
      <c r="L35" s="195"/>
      <c r="M35" s="195"/>
      <c r="N35" s="195"/>
      <c r="O35" s="195"/>
      <c r="P35" s="114"/>
      <c r="R35" s="1" t="e">
        <f>AND(H36&gt;=-0.02, H36&lt;=0.02)</f>
        <v>#DIV/0!</v>
      </c>
    </row>
    <row r="36" spans="1:21" ht="16.5" customHeight="1" thickBot="1" x14ac:dyDescent="0.3">
      <c r="F36" s="162" t="s">
        <v>46</v>
      </c>
      <c r="G36" s="163"/>
      <c r="H36" s="203" t="e">
        <f>AVERAGE(H33:J35)</f>
        <v>#DIV/0!</v>
      </c>
      <c r="I36" s="204"/>
      <c r="J36" s="205"/>
      <c r="L36" s="192" t="s">
        <v>47</v>
      </c>
      <c r="M36" s="192"/>
      <c r="N36" s="192"/>
      <c r="O36" s="192"/>
      <c r="P36" s="108" t="e">
        <f>IF(R35=TRUE, 1, 0)</f>
        <v>#DIV/0!</v>
      </c>
    </row>
    <row r="37" spans="1:21" ht="13.6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192"/>
      <c r="M37" s="192"/>
      <c r="N37" s="192"/>
      <c r="O37" s="192"/>
      <c r="P37" s="111"/>
    </row>
    <row r="38" spans="1:21" ht="13.6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62"/>
      <c r="M38" s="62"/>
      <c r="N38" s="63"/>
      <c r="O38" s="63"/>
      <c r="P38" s="7"/>
      <c r="Q38" s="7"/>
    </row>
    <row r="39" spans="1:21" ht="13.5" customHeight="1" thickBot="1" x14ac:dyDescent="0.3">
      <c r="A39" s="3" t="s">
        <v>48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3"/>
      <c r="O39" s="3"/>
    </row>
    <row r="40" spans="1:21" ht="20.100000000000001" customHeight="1" x14ac:dyDescent="0.2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2"/>
      <c r="Q40" s="74"/>
    </row>
    <row r="41" spans="1:21" ht="20.100000000000001" customHeight="1" x14ac:dyDescent="0.25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5"/>
      <c r="Q41" s="74"/>
    </row>
    <row r="42" spans="1:21" ht="20.100000000000001" customHeight="1" thickBot="1" x14ac:dyDescent="0.3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8"/>
    </row>
    <row r="43" spans="1:21" ht="20.10000000000000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1" ht="13.8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20.100000000000001" customHeight="1" thickBot="1" x14ac:dyDescent="0.3">
      <c r="A45" s="159" t="s">
        <v>49</v>
      </c>
      <c r="B45" s="160"/>
      <c r="C45" s="160"/>
      <c r="D45" s="160"/>
      <c r="E45" s="160"/>
      <c r="F45" s="161"/>
      <c r="G45" s="60"/>
      <c r="H45" s="60"/>
      <c r="I45" s="60"/>
      <c r="J45" s="60"/>
      <c r="K45" s="60"/>
      <c r="L45" s="60"/>
      <c r="M45" s="60"/>
      <c r="N45" s="60"/>
      <c r="O45" s="60"/>
      <c r="P45" s="55"/>
      <c r="Q45" s="61"/>
    </row>
    <row r="46" spans="1:21" ht="19.2" customHeight="1" thickBot="1" x14ac:dyDescent="0.3">
      <c r="A46" s="5" t="s">
        <v>9</v>
      </c>
      <c r="B46" s="185" t="s">
        <v>50</v>
      </c>
      <c r="C46" s="186"/>
      <c r="D46" s="140" t="s">
        <v>51</v>
      </c>
      <c r="E46" s="142"/>
      <c r="F46" s="142"/>
      <c r="G46" s="141"/>
      <c r="H46" s="140" t="s">
        <v>52</v>
      </c>
      <c r="I46" s="141"/>
      <c r="J46" s="142" t="s">
        <v>53</v>
      </c>
      <c r="K46" s="142"/>
      <c r="L46" s="143" t="s">
        <v>6</v>
      </c>
      <c r="M46" s="143"/>
      <c r="N46" s="136" t="s">
        <v>7</v>
      </c>
      <c r="O46" s="137"/>
      <c r="P46" s="65" t="s">
        <v>54</v>
      </c>
    </row>
    <row r="47" spans="1:21" ht="18.75" customHeight="1" thickBot="1" x14ac:dyDescent="0.3">
      <c r="A47" s="66" t="s">
        <v>55</v>
      </c>
      <c r="B47" s="183"/>
      <c r="C47" s="184"/>
      <c r="D47" s="175"/>
      <c r="E47" s="189"/>
      <c r="F47" s="189"/>
      <c r="G47" s="176"/>
      <c r="H47" s="175"/>
      <c r="I47" s="176"/>
      <c r="J47" s="177"/>
      <c r="K47" s="178"/>
      <c r="L47" s="134"/>
      <c r="M47" s="135"/>
      <c r="N47" s="138"/>
      <c r="O47" s="139"/>
      <c r="P47" s="64">
        <f t="shared" ref="P47:P55" si="14">L47-N47</f>
        <v>0</v>
      </c>
    </row>
    <row r="48" spans="1:21" ht="18.75" customHeight="1" thickBot="1" x14ac:dyDescent="0.3">
      <c r="A48" s="67" t="s">
        <v>55</v>
      </c>
      <c r="B48" s="182"/>
      <c r="C48" s="182"/>
      <c r="D48" s="144"/>
      <c r="E48" s="181"/>
      <c r="F48" s="181"/>
      <c r="G48" s="145"/>
      <c r="H48" s="144"/>
      <c r="I48" s="145"/>
      <c r="J48" s="132"/>
      <c r="K48" s="133"/>
      <c r="L48" s="134"/>
      <c r="M48" s="135"/>
      <c r="N48" s="138"/>
      <c r="O48" s="139"/>
      <c r="P48" s="64">
        <f t="shared" si="14"/>
        <v>0</v>
      </c>
    </row>
    <row r="49" spans="1:16" ht="19.2" customHeight="1" thickBot="1" x14ac:dyDescent="0.3">
      <c r="A49" s="67" t="s">
        <v>55</v>
      </c>
      <c r="B49" s="187"/>
      <c r="C49" s="188"/>
      <c r="D49" s="144"/>
      <c r="E49" s="181"/>
      <c r="F49" s="181"/>
      <c r="G49" s="145"/>
      <c r="H49" s="144"/>
      <c r="I49" s="145"/>
      <c r="J49" s="144"/>
      <c r="K49" s="174"/>
      <c r="L49" s="179"/>
      <c r="M49" s="180"/>
      <c r="N49" s="190"/>
      <c r="O49" s="191"/>
      <c r="P49" s="64">
        <f t="shared" si="14"/>
        <v>0</v>
      </c>
    </row>
    <row r="50" spans="1:16" ht="19.5" customHeight="1" thickBot="1" x14ac:dyDescent="0.3">
      <c r="A50" s="66" t="s">
        <v>55</v>
      </c>
      <c r="B50" s="229"/>
      <c r="C50" s="230"/>
      <c r="D50" s="187"/>
      <c r="E50" s="231"/>
      <c r="F50" s="231"/>
      <c r="G50" s="188"/>
      <c r="H50" s="187"/>
      <c r="I50" s="188"/>
      <c r="J50" s="187"/>
      <c r="K50" s="188"/>
      <c r="L50" s="179"/>
      <c r="M50" s="180"/>
      <c r="N50" s="190"/>
      <c r="O50" s="191"/>
      <c r="P50" s="64">
        <f t="shared" si="14"/>
        <v>0</v>
      </c>
    </row>
    <row r="51" spans="1:16" ht="19.5" customHeight="1" thickBot="1" x14ac:dyDescent="0.3">
      <c r="A51" s="67" t="s">
        <v>55</v>
      </c>
      <c r="B51" s="187"/>
      <c r="C51" s="188"/>
      <c r="D51" s="144"/>
      <c r="E51" s="181"/>
      <c r="F51" s="181"/>
      <c r="G51" s="145"/>
      <c r="H51" s="144"/>
      <c r="I51" s="145"/>
      <c r="J51" s="144"/>
      <c r="K51" s="145"/>
      <c r="L51" s="179"/>
      <c r="M51" s="180"/>
      <c r="N51" s="190"/>
      <c r="O51" s="191"/>
      <c r="P51" s="64">
        <f t="shared" si="14"/>
        <v>0</v>
      </c>
    </row>
    <row r="52" spans="1:16" ht="19.5" customHeight="1" thickBot="1" x14ac:dyDescent="0.3">
      <c r="A52" s="67" t="s">
        <v>55</v>
      </c>
      <c r="B52" s="187"/>
      <c r="C52" s="188"/>
      <c r="D52" s="144"/>
      <c r="E52" s="181"/>
      <c r="F52" s="181"/>
      <c r="G52" s="145"/>
      <c r="H52" s="144"/>
      <c r="I52" s="145"/>
      <c r="J52" s="144"/>
      <c r="K52" s="145"/>
      <c r="L52" s="179"/>
      <c r="M52" s="180"/>
      <c r="N52" s="190"/>
      <c r="O52" s="191"/>
      <c r="P52" s="64">
        <f t="shared" si="14"/>
        <v>0</v>
      </c>
    </row>
    <row r="53" spans="1:16" ht="19.5" customHeight="1" thickBot="1" x14ac:dyDescent="0.3">
      <c r="A53" s="66" t="s">
        <v>55</v>
      </c>
      <c r="B53" s="229"/>
      <c r="C53" s="230"/>
      <c r="D53" s="187"/>
      <c r="E53" s="231"/>
      <c r="F53" s="231"/>
      <c r="G53" s="188"/>
      <c r="H53" s="187"/>
      <c r="I53" s="188"/>
      <c r="J53" s="187"/>
      <c r="K53" s="188"/>
      <c r="L53" s="179"/>
      <c r="M53" s="180"/>
      <c r="N53" s="190"/>
      <c r="O53" s="191"/>
      <c r="P53" s="64">
        <f t="shared" si="14"/>
        <v>0</v>
      </c>
    </row>
    <row r="54" spans="1:16" ht="19.5" customHeight="1" thickBot="1" x14ac:dyDescent="0.3">
      <c r="A54" s="67" t="s">
        <v>55</v>
      </c>
      <c r="B54" s="187"/>
      <c r="C54" s="188"/>
      <c r="D54" s="144"/>
      <c r="E54" s="181"/>
      <c r="F54" s="181"/>
      <c r="G54" s="145"/>
      <c r="H54" s="144"/>
      <c r="I54" s="145"/>
      <c r="J54" s="144"/>
      <c r="K54" s="145"/>
      <c r="L54" s="179"/>
      <c r="M54" s="180"/>
      <c r="N54" s="190"/>
      <c r="O54" s="191"/>
      <c r="P54" s="64">
        <f t="shared" si="14"/>
        <v>0</v>
      </c>
    </row>
    <row r="55" spans="1:16" ht="18.75" customHeight="1" x14ac:dyDescent="0.25">
      <c r="A55" s="67" t="s">
        <v>55</v>
      </c>
      <c r="B55" s="187"/>
      <c r="C55" s="188"/>
      <c r="D55" s="144"/>
      <c r="E55" s="181"/>
      <c r="F55" s="181"/>
      <c r="G55" s="145"/>
      <c r="H55" s="144"/>
      <c r="I55" s="145"/>
      <c r="J55" s="144"/>
      <c r="K55" s="145"/>
      <c r="L55" s="179"/>
      <c r="M55" s="180"/>
      <c r="N55" s="190"/>
      <c r="O55" s="191"/>
      <c r="P55" s="64">
        <f t="shared" si="14"/>
        <v>0</v>
      </c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</sheetData>
  <mergeCells count="88">
    <mergeCell ref="N54:O54"/>
    <mergeCell ref="B55:C55"/>
    <mergeCell ref="D55:G55"/>
    <mergeCell ref="H55:I55"/>
    <mergeCell ref="J55:K55"/>
    <mergeCell ref="L55:M55"/>
    <mergeCell ref="N55:O55"/>
    <mergeCell ref="B54:C54"/>
    <mergeCell ref="D54:G54"/>
    <mergeCell ref="H54:I54"/>
    <mergeCell ref="J54:K54"/>
    <mergeCell ref="L54:M54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9:O49"/>
    <mergeCell ref="L36:O37"/>
    <mergeCell ref="A2:P2"/>
    <mergeCell ref="L32:O33"/>
    <mergeCell ref="L34:O35"/>
    <mergeCell ref="H31:J32"/>
    <mergeCell ref="H36:J36"/>
    <mergeCell ref="H33:J33"/>
    <mergeCell ref="H34:J34"/>
    <mergeCell ref="H35:J35"/>
    <mergeCell ref="A32:B32"/>
    <mergeCell ref="A33:B33"/>
    <mergeCell ref="A34:B34"/>
    <mergeCell ref="A35:B35"/>
    <mergeCell ref="F31:G32"/>
    <mergeCell ref="F35:G35"/>
    <mergeCell ref="D49:G49"/>
    <mergeCell ref="B48:C48"/>
    <mergeCell ref="B47:C47"/>
    <mergeCell ref="B46:C46"/>
    <mergeCell ref="B49:C49"/>
    <mergeCell ref="D46:G46"/>
    <mergeCell ref="D47:G47"/>
    <mergeCell ref="D48:G48"/>
    <mergeCell ref="H49:I49"/>
    <mergeCell ref="J49:K49"/>
    <mergeCell ref="L47:M47"/>
    <mergeCell ref="H47:I47"/>
    <mergeCell ref="J47:K47"/>
    <mergeCell ref="L49:M49"/>
    <mergeCell ref="I4:J4"/>
    <mergeCell ref="C4:D4"/>
    <mergeCell ref="O4:P4"/>
    <mergeCell ref="K4:L4"/>
    <mergeCell ref="G4:H4"/>
    <mergeCell ref="E4:F4"/>
    <mergeCell ref="M4:N4"/>
    <mergeCell ref="A29:B29"/>
    <mergeCell ref="J48:K48"/>
    <mergeCell ref="L48:M48"/>
    <mergeCell ref="N46:O46"/>
    <mergeCell ref="N47:O47"/>
    <mergeCell ref="N48:O48"/>
    <mergeCell ref="H46:I46"/>
    <mergeCell ref="J46:K46"/>
    <mergeCell ref="L46:M46"/>
    <mergeCell ref="H48:I48"/>
    <mergeCell ref="F33:G33"/>
    <mergeCell ref="F34:G34"/>
    <mergeCell ref="A40:P42"/>
    <mergeCell ref="A45:F45"/>
    <mergeCell ref="F36:G36"/>
  </mergeCells>
  <phoneticPr fontId="19" type="noConversion"/>
  <conditionalFormatting sqref="P31">
    <cfRule type="expression" priority="11">
      <formula>$R$31:$R$35=TRUE</formula>
    </cfRule>
  </conditionalFormatting>
  <conditionalFormatting sqref="P32 P34 P3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1FF539B-BE9B-44D6-9341-CD957F76A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2024-02-07T19:53:29Z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