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090 Pleasant Hills PA/2 PROJECT DOCUMENTS/"/>
    </mc:Choice>
  </mc:AlternateContent>
  <xr:revisionPtr revIDLastSave="19" documentId="13_ncr:1_{1FC2F945-57B0-437C-842E-A47378DB8D59}" xr6:coauthVersionLast="47" xr6:coauthVersionMax="47" xr10:uidLastSave="{CA52D500-0A39-43DC-AE5A-BA14327B3736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<sst xmlns="http://schemas.openxmlformats.org/spreadsheetml/2006/main" count="85" uniqueCount="53">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</sst>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O9" sqref="O9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49</v>
      </c>
      <c r="C6" s="25">
        <v>8500</v>
      </c>
      <c r="D6" s="26"/>
      <c r="E6" s="25">
        <f t="shared" ref="E6:F7" si="0">C6-G6</f>
        <v>6500</v>
      </c>
      <c r="F6" s="26">
        <f t="shared" si="0"/>
        <v>0</v>
      </c>
      <c r="G6" s="27">
        <v>2000</v>
      </c>
      <c r="H6" s="28"/>
      <c r="I6" s="29">
        <f>G6/C6</f>
        <v>0.23529411764705882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50</v>
      </c>
      <c r="C7" s="37">
        <v>2000</v>
      </c>
      <c r="D7" s="38"/>
      <c r="E7" s="37">
        <f t="shared" si="0"/>
        <v>1500</v>
      </c>
      <c r="F7" s="38">
        <f t="shared" si="0"/>
        <v>0</v>
      </c>
      <c r="G7" s="39">
        <v>500</v>
      </c>
      <c r="H7" s="40"/>
      <c r="I7" s="41">
        <f t="shared" ref="I7:J7" si="1">G7/C7</f>
        <v>0.25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51</v>
      </c>
      <c r="C8" s="37">
        <v>4000</v>
      </c>
      <c r="D8" s="38"/>
      <c r="E8" s="37">
        <f t="shared" ref="E8:E10" si="2">C8-G8</f>
        <v>3000</v>
      </c>
      <c r="F8" s="38">
        <f t="shared" ref="F8:F10" si="3">D8-H8</f>
        <v>0</v>
      </c>
      <c r="G8" s="39">
        <v>1000</v>
      </c>
      <c r="H8" s="40"/>
      <c r="I8" s="41">
        <f t="shared" ref="I8:I9" si="4">G8/C8</f>
        <v>0.25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44</v>
      </c>
      <c r="B9" s="79" t="s">
        <v>51</v>
      </c>
      <c r="C9" s="37">
        <v>4000</v>
      </c>
      <c r="D9" s="38"/>
      <c r="E9" s="37">
        <f t="shared" si="2"/>
        <v>3000</v>
      </c>
      <c r="F9" s="38">
        <f t="shared" si="3"/>
        <v>0</v>
      </c>
      <c r="G9" s="39">
        <v>1000</v>
      </c>
      <c r="H9" s="40"/>
      <c r="I9" s="41">
        <f t="shared" si="4"/>
        <v>0.25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">
      <c r="A10" s="109" t="s">
        <v>45</v>
      </c>
      <c r="B10" s="120" t="s">
        <v>52</v>
      </c>
      <c r="C10" s="121">
        <v>1200</v>
      </c>
      <c r="D10" s="122"/>
      <c r="E10" s="121">
        <f t="shared" si="2"/>
        <v>900</v>
      </c>
      <c r="F10" s="122">
        <f t="shared" si="3"/>
        <v>0</v>
      </c>
      <c r="G10" s="110">
        <v>300</v>
      </c>
      <c r="H10" s="111"/>
      <c r="I10" s="112">
        <f>G10/C10</f>
        <v>0.25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21" ht="20.100000000000001" customHeight="1" x14ac:dyDescent="0.2">
      <c r="A11" s="81" t="s">
        <v>10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/>
      <c r="O11" s="47"/>
      <c r="P11" s="48"/>
      <c r="Q11" s="65"/>
      <c r="R11" s="75"/>
    </row>
    <row r="12" spans="1:21" ht="20.100000000000001" customHeight="1" x14ac:dyDescent="0.2">
      <c r="A12" s="81" t="s">
        <v>11</v>
      </c>
      <c r="B12" s="79" t="s">
        <v>47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1402</v>
      </c>
      <c r="N12" s="53"/>
      <c r="O12" s="47"/>
      <c r="P12" s="48"/>
      <c r="Q12" s="65"/>
      <c r="R12" s="75"/>
    </row>
    <row r="13" spans="1:21" ht="20.100000000000001" customHeight="1" thickBot="1" x14ac:dyDescent="0.25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700</v>
      </c>
      <c r="P13" s="134"/>
      <c r="Q13" s="65"/>
      <c r="R13" s="75"/>
    </row>
    <row r="14" spans="1:21" ht="20.100000000000001" customHeight="1" thickBot="1" x14ac:dyDescent="0.25">
      <c r="A14" s="215" t="s">
        <v>28</v>
      </c>
      <c r="B14" s="216"/>
      <c r="C14" s="82">
        <f>SUM(C6:C13)</f>
        <v>19700</v>
      </c>
      <c r="D14" s="83">
        <f>SUM(D6:D13)</f>
        <v>0</v>
      </c>
      <c r="E14" s="82">
        <f>SUM(E6:E13)</f>
        <v>14900</v>
      </c>
      <c r="F14" s="83">
        <f>SUM(F6:F13)</f>
        <v>0</v>
      </c>
      <c r="G14" s="84">
        <f>SUM(G6:G13)</f>
        <v>4800</v>
      </c>
      <c r="H14" s="85">
        <f>SUM(H6:H13)</f>
        <v>0</v>
      </c>
      <c r="I14" s="86"/>
      <c r="J14" s="87"/>
      <c r="K14" s="84">
        <f>SUM(K6:K13)</f>
        <v>0</v>
      </c>
      <c r="L14" s="85">
        <f>SUM(L6:L13)</f>
        <v>0</v>
      </c>
      <c r="M14" s="123">
        <f>SUM(M6:M13)</f>
        <v>3314</v>
      </c>
      <c r="N14" s="88">
        <f>SUM(N6:N13)</f>
        <v>0</v>
      </c>
      <c r="O14" s="89">
        <f>SUM(O6:O13)</f>
        <v>700</v>
      </c>
      <c r="P14" s="90">
        <f>SUM(P6:P13)</f>
        <v>0</v>
      </c>
      <c r="Q14" s="67"/>
      <c r="R14" s="71"/>
    </row>
    <row r="15" spans="1:21" ht="20.100000000000001" customHeight="1" thickBot="1" x14ac:dyDescent="0.25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25">
      <c r="A16" s="104" t="s">
        <v>29</v>
      </c>
      <c r="B16" s="91"/>
      <c r="C16" s="91"/>
      <c r="D16" s="91"/>
      <c r="F16" s="168" t="s">
        <v>12</v>
      </c>
      <c r="G16" s="169"/>
      <c r="H16" s="142" t="s">
        <v>32</v>
      </c>
      <c r="I16" s="143"/>
      <c r="J16" s="144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0" t="s">
        <v>28</v>
      </c>
      <c r="B17" s="161"/>
      <c r="C17" s="94" t="s">
        <v>7</v>
      </c>
      <c r="D17" s="95" t="s">
        <v>8</v>
      </c>
      <c r="F17" s="170"/>
      <c r="G17" s="171"/>
      <c r="H17" s="145"/>
      <c r="I17" s="146"/>
      <c r="J17" s="147"/>
      <c r="L17" s="139" t="s">
        <v>37</v>
      </c>
      <c r="M17" s="139"/>
      <c r="N17" s="139"/>
      <c r="O17" s="139"/>
      <c r="P17" s="106">
        <f>IF(R16=TRUE, 1, 0)</f>
        <v>1</v>
      </c>
    </row>
    <row r="18" spans="1:21" ht="18.75" customHeight="1" x14ac:dyDescent="0.2">
      <c r="A18" s="162" t="s">
        <v>31</v>
      </c>
      <c r="B18" s="163"/>
      <c r="C18" s="96">
        <f>G14+K14</f>
        <v>4800</v>
      </c>
      <c r="D18" s="97">
        <f>H14+L14</f>
        <v>0</v>
      </c>
      <c r="F18" s="220" t="s">
        <v>13</v>
      </c>
      <c r="G18" s="221"/>
      <c r="H18" s="151"/>
      <c r="I18" s="152"/>
      <c r="J18" s="153"/>
      <c r="L18" s="140"/>
      <c r="M18" s="140"/>
      <c r="N18" s="140"/>
      <c r="O18" s="140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4" t="s">
        <v>30</v>
      </c>
      <c r="B19" s="165"/>
      <c r="C19" s="100">
        <f>M14+O14</f>
        <v>4014</v>
      </c>
      <c r="D19" s="101">
        <f>N14+P14</f>
        <v>0</v>
      </c>
      <c r="F19" s="222" t="s">
        <v>14</v>
      </c>
      <c r="G19" s="223"/>
      <c r="H19" s="154"/>
      <c r="I19" s="155"/>
      <c r="J19" s="156"/>
      <c r="L19" s="141" t="s">
        <v>35</v>
      </c>
      <c r="M19" s="141"/>
      <c r="N19" s="141"/>
      <c r="O19" s="141"/>
      <c r="P19" s="107" t="e">
        <f>IF(R18=TRUE, 1, 0)</f>
        <v>#DIV/0!</v>
      </c>
    </row>
    <row r="20" spans="1:21" ht="18.75" customHeight="1" thickBot="1" x14ac:dyDescent="0.3">
      <c r="A20" s="166" t="s">
        <v>18</v>
      </c>
      <c r="B20" s="167"/>
      <c r="C20" s="98">
        <f>C18-C19</f>
        <v>786</v>
      </c>
      <c r="D20" s="99">
        <f>D18-D19</f>
        <v>0</v>
      </c>
      <c r="F20" s="199" t="s">
        <v>15</v>
      </c>
      <c r="G20" s="200"/>
      <c r="H20" s="157"/>
      <c r="I20" s="158"/>
      <c r="J20" s="159"/>
      <c r="L20" s="140"/>
      <c r="M20" s="140"/>
      <c r="N20" s="140"/>
      <c r="O20" s="140"/>
      <c r="P20" s="108"/>
      <c r="R20" s="1" t="e">
        <f>AND(H21&gt;=-0.02, H21&lt;=0.02)</f>
        <v>#DIV/0!</v>
      </c>
    </row>
    <row r="21" spans="1:21" ht="16.5" customHeight="1" thickBot="1" x14ac:dyDescent="0.25">
      <c r="F21" s="236" t="s">
        <v>16</v>
      </c>
      <c r="G21" s="237"/>
      <c r="H21" s="148" t="e">
        <f>AVERAGE(H18:J20)</f>
        <v>#DIV/0!</v>
      </c>
      <c r="I21" s="149"/>
      <c r="J21" s="150"/>
      <c r="L21" s="137" t="s">
        <v>36</v>
      </c>
      <c r="M21" s="137"/>
      <c r="N21" s="137"/>
      <c r="O21" s="137"/>
      <c r="P21" s="102" t="e">
        <f>IF(R20=TRUE, 1, 0)</f>
        <v>#DIV/0!</v>
      </c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37"/>
      <c r="M22" s="137"/>
      <c r="N22" s="137"/>
      <c r="O22" s="137"/>
      <c r="P22" s="105"/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25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6"/>
      <c r="Q25" s="72"/>
    </row>
    <row r="26" spans="1:21" ht="20.100000000000001" customHeight="1" x14ac:dyDescent="0.2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9"/>
      <c r="Q26" s="72"/>
    </row>
    <row r="27" spans="1:21" ht="20.100000000000001" customHeight="1" thickBot="1" x14ac:dyDescent="0.25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2"/>
      <c r="Q27" s="76"/>
    </row>
    <row r="28" spans="1:21" ht="20.10000000000000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5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25">
      <c r="A30" s="233" t="s">
        <v>19</v>
      </c>
      <c r="B30" s="234"/>
      <c r="C30" s="234"/>
      <c r="D30" s="234"/>
      <c r="E30" s="234"/>
      <c r="F30" s="235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149999999999999" customHeight="1" thickBot="1" x14ac:dyDescent="0.25">
      <c r="A31" s="7" t="s">
        <v>6</v>
      </c>
      <c r="B31" s="178" t="s">
        <v>24</v>
      </c>
      <c r="C31" s="179"/>
      <c r="D31" s="182" t="s">
        <v>23</v>
      </c>
      <c r="E31" s="183"/>
      <c r="F31" s="183"/>
      <c r="G31" s="184"/>
      <c r="H31" s="212" t="s">
        <v>20</v>
      </c>
      <c r="I31" s="211"/>
      <c r="J31" s="183" t="s">
        <v>21</v>
      </c>
      <c r="K31" s="183"/>
      <c r="L31" s="219" t="s">
        <v>3</v>
      </c>
      <c r="M31" s="219"/>
      <c r="N31" s="217" t="s">
        <v>4</v>
      </c>
      <c r="O31" s="218"/>
      <c r="P31" s="61" t="s">
        <v>22</v>
      </c>
    </row>
    <row r="32" spans="1:21" ht="18.75" customHeight="1" thickBot="1" x14ac:dyDescent="0.25">
      <c r="A32" s="62" t="s">
        <v>25</v>
      </c>
      <c r="B32" s="176" t="s">
        <v>39</v>
      </c>
      <c r="C32" s="177"/>
      <c r="D32" s="185"/>
      <c r="E32" s="186"/>
      <c r="F32" s="186"/>
      <c r="G32" s="187"/>
      <c r="H32" s="191" t="s">
        <v>40</v>
      </c>
      <c r="I32" s="192"/>
      <c r="J32" s="193" t="s">
        <v>40</v>
      </c>
      <c r="K32" s="194"/>
      <c r="L32" s="189">
        <v>0</v>
      </c>
      <c r="M32" s="190"/>
      <c r="N32" s="213">
        <v>1080</v>
      </c>
      <c r="O32" s="214"/>
      <c r="P32" s="60">
        <f t="shared" ref="P32:P34" si="6">L32-N32</f>
        <v>-1080</v>
      </c>
    </row>
    <row r="33" spans="1:17" ht="18.75" customHeight="1" thickBot="1" x14ac:dyDescent="0.25">
      <c r="A33" s="63" t="s">
        <v>25</v>
      </c>
      <c r="B33" s="175" t="s">
        <v>39</v>
      </c>
      <c r="C33" s="175"/>
      <c r="D33" s="172"/>
      <c r="E33" s="173"/>
      <c r="F33" s="173"/>
      <c r="G33" s="174"/>
      <c r="H33" s="172" t="s">
        <v>40</v>
      </c>
      <c r="I33" s="174"/>
      <c r="J33" s="197" t="s">
        <v>40</v>
      </c>
      <c r="K33" s="198"/>
      <c r="L33" s="189">
        <v>0</v>
      </c>
      <c r="M33" s="190"/>
      <c r="N33" s="213">
        <v>832</v>
      </c>
      <c r="O33" s="214"/>
      <c r="P33" s="60">
        <f t="shared" ref="P33" si="7">L33-N33</f>
        <v>-832</v>
      </c>
      <c r="Q33" s="76"/>
    </row>
    <row r="34" spans="1:17" ht="18.75" customHeight="1" thickBot="1" x14ac:dyDescent="0.25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701</v>
      </c>
      <c r="O34" s="214"/>
      <c r="P34" s="60">
        <f t="shared" si="6"/>
        <v>-701</v>
      </c>
      <c r="Q34" s="76"/>
    </row>
    <row r="35" spans="1:17" ht="19.149999999999999" customHeight="1" x14ac:dyDescent="0.2">
      <c r="A35" s="63" t="s">
        <v>25</v>
      </c>
      <c r="B35" s="180" t="s">
        <v>39</v>
      </c>
      <c r="C35" s="181"/>
      <c r="D35" s="172"/>
      <c r="E35" s="173"/>
      <c r="F35" s="173"/>
      <c r="G35" s="174"/>
      <c r="H35" s="172" t="s">
        <v>40</v>
      </c>
      <c r="I35" s="174"/>
      <c r="J35" s="172" t="s">
        <v>40</v>
      </c>
      <c r="K35" s="188"/>
      <c r="L35" s="195">
        <v>0</v>
      </c>
      <c r="M35" s="196"/>
      <c r="N35" s="135">
        <v>390</v>
      </c>
      <c r="O35" s="136"/>
      <c r="P35" s="60">
        <f>L35-N35</f>
        <v>-390</v>
      </c>
      <c r="Q35" s="76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D539B-9F49-450C-8209-E856A26E1C9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8CB057A-000F-4F6F-B447-9A957EDD4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09EAC-B7B9-4EAD-A521-CD734FE35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2022-07-12T17:58:53Z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