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esktop\"/>
    </mc:Choice>
  </mc:AlternateContent>
  <xr:revisionPtr revIDLastSave="0" documentId="13_ncr:1_{603E19AE-6525-4287-8294-B059B357F5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(2)'!$A$1:$Q$28</definedName>
    <definedName name="Z_B8AA0815_1419_45DA_B979_4E52F8F5EA9B_.wvu.Cols" localSheetId="0" hidden="1">'SUMMARY (2)'!$Q:$Q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I22" i="1"/>
  <c r="J15" i="1"/>
  <c r="E9" i="1"/>
  <c r="E7" i="1"/>
  <c r="E8" i="1"/>
  <c r="E6" i="1"/>
  <c r="K7" i="1"/>
  <c r="J7" i="1"/>
  <c r="G7" i="1"/>
  <c r="F7" i="1"/>
  <c r="Q15" i="1"/>
  <c r="P15" i="1"/>
  <c r="O15" i="1"/>
  <c r="N15" i="1"/>
  <c r="M15" i="1"/>
  <c r="L15" i="1"/>
  <c r="I15" i="1"/>
  <c r="H15" i="1"/>
  <c r="D15" i="1"/>
  <c r="C15" i="1"/>
  <c r="U19" i="1" l="1"/>
  <c r="Q33" i="1"/>
  <c r="S21" i="1" l="1"/>
  <c r="Q22" i="1" s="1"/>
  <c r="D20" i="1" l="1"/>
  <c r="C20" i="1"/>
  <c r="D19" i="1"/>
  <c r="C19" i="1"/>
  <c r="C21" i="1" l="1"/>
  <c r="U17" i="1" s="1"/>
  <c r="D21" i="1"/>
  <c r="V19" i="1" s="1"/>
  <c r="S19" i="1" s="1"/>
  <c r="K8" i="1"/>
  <c r="K6" i="1"/>
  <c r="J8" i="1"/>
  <c r="J6" i="1"/>
  <c r="V17" i="1" l="1"/>
  <c r="S17" i="1" s="1"/>
  <c r="Q18" i="1" s="1"/>
  <c r="Q20" i="1"/>
  <c r="G8" i="1"/>
  <c r="F8" i="1"/>
  <c r="G6" i="1"/>
  <c r="F6" i="1"/>
  <c r="G15" i="1" l="1"/>
  <c r="F15" i="1"/>
</calcChain>
</file>

<file path=xl/sharedStrings.xml><?xml version="1.0" encoding="utf-8"?>
<sst xmlns="http://schemas.openxmlformats.org/spreadsheetml/2006/main" count="74" uniqueCount="52">
  <si>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</si>
  <si>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</si>
  <si>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</si>
  <si>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</si>
  <si>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</si>
  <si>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</si>
  <si>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</si>
  <si>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</si>
  <si>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</si>
  <si>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</si>
  <si>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</si>
  <si>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</si>
  <si>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</si>
  <si>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</si>
  <si>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</si>
  <si>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</si>
  <si>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</si>
  <si>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</si>
  <si>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</si>
  <si>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</si>
  <si>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</si>
  <si>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</si>
  <si>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</si>
  <si>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</si>
  <si>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</si>
  <si>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</si>
  <si>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</si>
  <si>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</si>
  <si>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</si>
  <si>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</si>
  <si>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</si>
  <si>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</si>
  <si>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</si>
  <si>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</si>
  <si>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</si>
  <si>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</si>
  <si>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SOLO 9 16X16</t>
  </si>
  <si>
    <t>ACPSP</t>
  </si>
  <si>
    <t>165X9</t>
  </si>
  <si>
    <t>RTU-3</t>
  </si>
  <si>
    <t>KEF1</t>
  </si>
  <si>
    <t>KEF2</t>
  </si>
  <si>
    <t>KEF3</t>
  </si>
  <si>
    <t>EF1</t>
  </si>
  <si>
    <t>EF2</t>
  </si>
  <si>
    <t>PASS / FAIL</t>
  </si>
  <si>
    <t>DEVIATION</t>
  </si>
  <si>
    <t>110%-90%</t>
  </si>
  <si>
    <t>PASS</t>
  </si>
  <si>
    <t>FAIL</t>
  </si>
  <si>
    <t xml:space="preserve"> -</t>
  </si>
  <si>
    <t xml:space="preserve">PENN STATION - FINAL (AFTER ADJUSTMENTS) AIR BALANCE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</si>
</sst>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2" xfId="0" applyFont="1" applyFill="1" applyBorder="1" applyAlignment="1">
      <alignment horizontal="right" vertical="center"/>
    </xf>
    <xf numFmtId="0" fontId="1" fillId="0" borderId="51" xfId="0" applyFont="1" applyBorder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center" vertical="center"/>
    </xf>
    <xf numFmtId="165" fontId="15" fillId="0" borderId="43" xfId="0" applyNumberFormat="1" applyFont="1" applyBorder="1" applyAlignment="1">
      <alignment horizontal="center" vertical="center"/>
    </xf>
    <xf numFmtId="165" fontId="15" fillId="0" borderId="4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49" fontId="6" fillId="0" borderId="10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61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1" fillId="5" borderId="60" xfId="0" applyFont="1" applyFill="1" applyBorder="1" applyAlignment="1">
      <alignment horizontal="left" vertical="center"/>
    </xf>
    <xf numFmtId="0" fontId="1" fillId="5" borderId="58" xfId="0" applyFont="1" applyFill="1" applyBorder="1" applyAlignment="1">
      <alignment horizontal="left" vertical="center"/>
    </xf>
    <xf numFmtId="9" fontId="1" fillId="5" borderId="64" xfId="4" applyFont="1" applyFill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3" borderId="31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9" fontId="0" fillId="6" borderId="65" xfId="4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left" vertical="center"/>
    </xf>
    <xf numFmtId="164" fontId="0" fillId="5" borderId="66" xfId="4" applyNumberFormat="1" applyFont="1" applyFill="1" applyBorder="1" applyAlignment="1">
      <alignment horizontal="center" vertical="center"/>
    </xf>
    <xf numFmtId="164" fontId="1" fillId="5" borderId="20" xfId="0" applyNumberFormat="1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278170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83"/>
  <sheetViews>
    <sheetView showGridLines="0" tabSelected="1" view="pageBreakPreview" zoomScaleNormal="55" zoomScaleSheetLayoutView="100" workbookViewId="0">
      <selection activeCell="E1" sqref="E1"/>
    </sheetView>
  </sheetViews>
  <sheetFormatPr defaultColWidth="9.109375" defaultRowHeight="13.2" x14ac:dyDescent="0.25"/>
  <cols>
    <col min="1" max="1" width="20.33203125" style="1" customWidth="1"/>
    <col min="2" max="2" width="11.5546875" style="1" customWidth="1"/>
    <col min="3" max="3" width="10.6640625" style="1" customWidth="1"/>
    <col min="4" max="4" width="9.6640625" style="1" customWidth="1"/>
    <col min="5" max="5" width="10.5546875" style="1" customWidth="1"/>
    <col min="6" max="6" width="9.6640625" style="1" customWidth="1"/>
    <col min="7" max="7" width="10" style="1" customWidth="1"/>
    <col min="8" max="8" width="8.6640625" style="1" customWidth="1"/>
    <col min="9" max="9" width="9.33203125" style="1" customWidth="1"/>
    <col min="10" max="10" width="8.6640625" style="1" customWidth="1"/>
    <col min="11" max="11" width="7.6640625" style="1" customWidth="1"/>
    <col min="12" max="12" width="8.33203125" style="1" customWidth="1"/>
    <col min="13" max="13" width="7.6640625" style="1" customWidth="1"/>
    <col min="14" max="14" width="8.33203125" style="1" customWidth="1"/>
    <col min="15" max="15" width="7.6640625" style="1" customWidth="1"/>
    <col min="16" max="16" width="8" style="1" bestFit="1" customWidth="1"/>
    <col min="17" max="17" width="9.109375" style="1" bestFit="1" customWidth="1"/>
    <col min="18" max="18" width="17.33203125" style="1" customWidth="1"/>
    <col min="19" max="22" width="9.109375" style="1" customWidth="1"/>
    <col min="23" max="16384" width="9.109375" style="1"/>
  </cols>
  <sheetData>
    <row r="1" spans="1:19" ht="165.75" customHeight="1" x14ac:dyDescent="0.25"/>
    <row r="2" spans="1:19" ht="21.75" customHeight="1" x14ac:dyDescent="0.3">
      <c r="A2" s="95" t="s">
        <v>51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</row>
    <row r="3" spans="1:19" ht="9.75" customHeight="1" thickBot="1" x14ac:dyDescent="0.35">
      <c r="A3" s="55"/>
      <c r="B3" s="55"/>
    </row>
    <row r="4" spans="1:19" ht="19.95" customHeight="1" thickBot="1" x14ac:dyDescent="0.3">
      <c r="A4" s="6"/>
      <c r="B4" s="152"/>
      <c r="C4" s="121" t="s">
        <v>0</v>
      </c>
      <c r="D4" s="122"/>
      <c r="E4" s="78" t="s">
        <v>46</v>
      </c>
      <c r="F4" s="90" t="s">
        <v>1</v>
      </c>
      <c r="G4" s="88"/>
      <c r="H4" s="121" t="s">
        <v>2</v>
      </c>
      <c r="I4" s="122"/>
      <c r="J4" s="189" t="s">
        <v>25</v>
      </c>
      <c r="K4" s="190"/>
      <c r="L4" s="90" t="s">
        <v>3</v>
      </c>
      <c r="M4" s="88"/>
      <c r="N4" s="123" t="s">
        <v>4</v>
      </c>
      <c r="O4" s="124"/>
      <c r="P4" s="123" t="s">
        <v>35</v>
      </c>
      <c r="Q4" s="124"/>
      <c r="R4" s="7"/>
      <c r="S4" s="38"/>
    </row>
    <row r="5" spans="1:19" ht="19.95" customHeight="1" thickBot="1" x14ac:dyDescent="0.3">
      <c r="A5" s="8" t="s">
        <v>5</v>
      </c>
      <c r="B5" s="153" t="s">
        <v>45</v>
      </c>
      <c r="C5" s="9" t="s">
        <v>6</v>
      </c>
      <c r="D5" s="10" t="s">
        <v>7</v>
      </c>
      <c r="E5" s="159" t="s">
        <v>47</v>
      </c>
      <c r="F5" s="11" t="s">
        <v>6</v>
      </c>
      <c r="G5" s="12" t="s">
        <v>7</v>
      </c>
      <c r="H5" s="9" t="s">
        <v>6</v>
      </c>
      <c r="I5" s="10" t="s">
        <v>7</v>
      </c>
      <c r="J5" s="191" t="s">
        <v>6</v>
      </c>
      <c r="K5" s="192" t="s">
        <v>7</v>
      </c>
      <c r="L5" s="193" t="s">
        <v>6</v>
      </c>
      <c r="M5" s="194" t="s">
        <v>7</v>
      </c>
      <c r="N5" s="13" t="s">
        <v>6</v>
      </c>
      <c r="O5" s="14" t="s">
        <v>7</v>
      </c>
      <c r="P5" s="13" t="s">
        <v>6</v>
      </c>
      <c r="Q5" s="14" t="s">
        <v>7</v>
      </c>
      <c r="R5" s="7"/>
      <c r="S5" s="38"/>
    </row>
    <row r="6" spans="1:19" ht="19.95" customHeight="1" thickBot="1" x14ac:dyDescent="0.3">
      <c r="A6" s="46" t="s">
        <v>23</v>
      </c>
      <c r="B6" s="170" t="s">
        <v>48</v>
      </c>
      <c r="C6" s="77">
        <v>1600</v>
      </c>
      <c r="D6" s="165">
        <v>1532</v>
      </c>
      <c r="E6" s="172">
        <f>D6/C6</f>
        <v>0.95750000000000002</v>
      </c>
      <c r="F6" s="79">
        <f>C6-H6</f>
        <v>1250</v>
      </c>
      <c r="G6" s="15">
        <f>D6-I6</f>
        <v>1197</v>
      </c>
      <c r="H6" s="77">
        <v>350</v>
      </c>
      <c r="I6" s="15">
        <v>335</v>
      </c>
      <c r="J6" s="173">
        <f>H6/C6</f>
        <v>0.21875</v>
      </c>
      <c r="K6" s="174">
        <f>I6/D6</f>
        <v>0.21866840731070497</v>
      </c>
      <c r="L6" s="175"/>
      <c r="M6" s="176"/>
      <c r="N6" s="16"/>
      <c r="O6" s="17"/>
      <c r="P6" s="18"/>
      <c r="Q6" s="19"/>
      <c r="R6" s="44"/>
      <c r="S6" s="42"/>
    </row>
    <row r="7" spans="1:19" ht="19.95" customHeight="1" thickBot="1" x14ac:dyDescent="0.3">
      <c r="A7" s="47" t="s">
        <v>24</v>
      </c>
      <c r="B7" s="171" t="s">
        <v>48</v>
      </c>
      <c r="C7" s="76">
        <v>2400</v>
      </c>
      <c r="D7" s="166">
        <v>2511</v>
      </c>
      <c r="E7" s="172">
        <f t="shared" ref="E7:E8" si="0">D7/C7</f>
        <v>1.0462499999999999</v>
      </c>
      <c r="F7" s="160">
        <f t="shared" ref="F7" si="1">C7-H7</f>
        <v>1900</v>
      </c>
      <c r="G7" s="20">
        <f t="shared" ref="G7" si="2">D7-I7</f>
        <v>2043</v>
      </c>
      <c r="H7" s="76">
        <v>500</v>
      </c>
      <c r="I7" s="177">
        <v>468</v>
      </c>
      <c r="J7" s="178">
        <f t="shared" ref="J7" si="3">H7/C7</f>
        <v>0.20833333333333334</v>
      </c>
      <c r="K7" s="179">
        <f t="shared" ref="K7" si="4">I7/D7</f>
        <v>0.1863799283154122</v>
      </c>
      <c r="L7" s="180"/>
      <c r="M7" s="181"/>
      <c r="N7" s="80"/>
      <c r="O7" s="81"/>
      <c r="P7" s="82"/>
      <c r="Q7" s="83"/>
      <c r="R7" s="44"/>
      <c r="S7" s="42"/>
    </row>
    <row r="8" spans="1:19" ht="19.95" customHeight="1" x14ac:dyDescent="0.25">
      <c r="A8" s="47" t="s">
        <v>39</v>
      </c>
      <c r="B8" s="171" t="s">
        <v>48</v>
      </c>
      <c r="C8" s="76">
        <v>2400</v>
      </c>
      <c r="D8" s="166">
        <v>2343</v>
      </c>
      <c r="E8" s="172">
        <f t="shared" si="0"/>
        <v>0.97624999999999995</v>
      </c>
      <c r="F8" s="160">
        <f>C8-H8</f>
        <v>1900</v>
      </c>
      <c r="G8" s="20">
        <f>D8-I8</f>
        <v>1837</v>
      </c>
      <c r="H8" s="76">
        <v>500</v>
      </c>
      <c r="I8" s="177">
        <v>506</v>
      </c>
      <c r="J8" s="178">
        <f>H8/C8</f>
        <v>0.20833333333333334</v>
      </c>
      <c r="K8" s="179">
        <f>I8/D8</f>
        <v>0.215962441314554</v>
      </c>
      <c r="L8" s="182"/>
      <c r="M8" s="183"/>
      <c r="N8" s="21"/>
      <c r="O8" s="22"/>
      <c r="P8" s="23"/>
      <c r="Q8" s="24"/>
      <c r="R8" s="37"/>
      <c r="S8" s="42"/>
    </row>
    <row r="9" spans="1:19" ht="19.95" customHeight="1" x14ac:dyDescent="0.25">
      <c r="A9" s="47" t="s">
        <v>9</v>
      </c>
      <c r="B9" s="196" t="s">
        <v>49</v>
      </c>
      <c r="C9" s="25"/>
      <c r="D9" s="167"/>
      <c r="E9" s="195">
        <f>M9/L9</f>
        <v>0.84833333333333338</v>
      </c>
      <c r="F9" s="161" t="s">
        <v>8</v>
      </c>
      <c r="G9" s="26"/>
      <c r="H9" s="182"/>
      <c r="I9" s="183"/>
      <c r="J9" s="184"/>
      <c r="K9" s="183"/>
      <c r="L9" s="185">
        <v>1200</v>
      </c>
      <c r="M9" s="177">
        <v>1018</v>
      </c>
      <c r="N9" s="21"/>
      <c r="O9" s="22"/>
      <c r="P9" s="23"/>
      <c r="Q9" s="24"/>
      <c r="R9" s="29"/>
      <c r="S9" s="42"/>
    </row>
    <row r="10" spans="1:19" ht="19.95" customHeight="1" x14ac:dyDescent="0.25">
      <c r="A10" s="47" t="s">
        <v>40</v>
      </c>
      <c r="B10" s="154"/>
      <c r="C10" s="25"/>
      <c r="D10" s="167"/>
      <c r="E10" s="169"/>
      <c r="F10" s="161"/>
      <c r="G10" s="26"/>
      <c r="H10" s="182"/>
      <c r="I10" s="183"/>
      <c r="J10" s="184"/>
      <c r="K10" s="183"/>
      <c r="L10" s="182"/>
      <c r="M10" s="183"/>
      <c r="N10" s="27">
        <v>700</v>
      </c>
      <c r="O10" s="28">
        <v>700</v>
      </c>
      <c r="P10" s="23"/>
      <c r="Q10" s="24"/>
      <c r="R10" s="37"/>
      <c r="S10" s="42"/>
    </row>
    <row r="11" spans="1:19" ht="19.95" customHeight="1" x14ac:dyDescent="0.25">
      <c r="A11" s="47" t="s">
        <v>41</v>
      </c>
      <c r="B11" s="154"/>
      <c r="C11" s="25"/>
      <c r="D11" s="167"/>
      <c r="E11" s="169"/>
      <c r="F11" s="161"/>
      <c r="G11" s="26"/>
      <c r="H11" s="182"/>
      <c r="I11" s="183"/>
      <c r="J11" s="184"/>
      <c r="K11" s="183"/>
      <c r="L11" s="182"/>
      <c r="M11" s="183"/>
      <c r="N11" s="27">
        <v>803</v>
      </c>
      <c r="O11" s="28">
        <v>803</v>
      </c>
      <c r="P11" s="23"/>
      <c r="Q11" s="24"/>
      <c r="R11" s="37"/>
      <c r="S11" s="42"/>
    </row>
    <row r="12" spans="1:19" ht="19.95" customHeight="1" x14ac:dyDescent="0.25">
      <c r="A12" s="47" t="s">
        <v>42</v>
      </c>
      <c r="B12" s="154"/>
      <c r="C12" s="25"/>
      <c r="D12" s="167"/>
      <c r="E12" s="169"/>
      <c r="F12" s="161"/>
      <c r="G12" s="26"/>
      <c r="H12" s="182"/>
      <c r="I12" s="183"/>
      <c r="J12" s="184"/>
      <c r="K12" s="183"/>
      <c r="L12" s="182"/>
      <c r="M12" s="183"/>
      <c r="N12" s="27">
        <v>718</v>
      </c>
      <c r="O12" s="28">
        <v>718</v>
      </c>
      <c r="P12" s="23"/>
      <c r="Q12" s="24"/>
      <c r="R12" s="37"/>
      <c r="S12" s="42"/>
    </row>
    <row r="13" spans="1:19" ht="19.95" customHeight="1" x14ac:dyDescent="0.25">
      <c r="A13" s="47" t="s">
        <v>43</v>
      </c>
      <c r="B13" s="154"/>
      <c r="C13" s="25"/>
      <c r="D13" s="167"/>
      <c r="E13" s="169"/>
      <c r="F13" s="161"/>
      <c r="G13" s="26"/>
      <c r="H13" s="182"/>
      <c r="I13" s="183"/>
      <c r="J13" s="184"/>
      <c r="K13" s="183"/>
      <c r="L13" s="182"/>
      <c r="M13" s="183"/>
      <c r="N13" s="21"/>
      <c r="O13" s="22"/>
      <c r="P13" s="84">
        <v>39</v>
      </c>
      <c r="Q13" s="85">
        <v>39</v>
      </c>
      <c r="R13" s="37"/>
      <c r="S13" s="42"/>
    </row>
    <row r="14" spans="1:19" ht="19.95" customHeight="1" thickBot="1" x14ac:dyDescent="0.3">
      <c r="A14" s="47" t="s">
        <v>44</v>
      </c>
      <c r="B14" s="154"/>
      <c r="C14" s="25"/>
      <c r="D14" s="167"/>
      <c r="E14" s="169"/>
      <c r="F14" s="161"/>
      <c r="G14" s="26"/>
      <c r="H14" s="182"/>
      <c r="I14" s="183"/>
      <c r="J14" s="184"/>
      <c r="K14" s="183"/>
      <c r="L14" s="182"/>
      <c r="M14" s="183"/>
      <c r="N14" s="21"/>
      <c r="O14" s="22"/>
      <c r="P14" s="84">
        <v>57</v>
      </c>
      <c r="Q14" s="85">
        <v>57</v>
      </c>
      <c r="R14" s="37"/>
      <c r="S14" s="42"/>
    </row>
    <row r="15" spans="1:19" ht="19.95" customHeight="1" thickBot="1" x14ac:dyDescent="0.3">
      <c r="A15" s="73" t="s">
        <v>26</v>
      </c>
      <c r="B15" s="155"/>
      <c r="C15" s="48">
        <f t="shared" ref="C15:I15" si="5">SUM(C6:C14)</f>
        <v>6400</v>
      </c>
      <c r="D15" s="168">
        <f t="shared" si="5"/>
        <v>6386</v>
      </c>
      <c r="E15" s="197">
        <f>D15/C15</f>
        <v>0.99781249999999999</v>
      </c>
      <c r="F15" s="162">
        <f t="shared" si="5"/>
        <v>5050</v>
      </c>
      <c r="G15" s="49">
        <f t="shared" si="5"/>
        <v>5077</v>
      </c>
      <c r="H15" s="186">
        <f t="shared" si="5"/>
        <v>1350</v>
      </c>
      <c r="I15" s="187">
        <f t="shared" si="5"/>
        <v>1309</v>
      </c>
      <c r="J15" s="198">
        <f>I15/H15</f>
        <v>0.96962962962962962</v>
      </c>
      <c r="K15" s="188"/>
      <c r="L15" s="186">
        <f t="shared" ref="L15:Q15" si="6">SUM(L6:L14)</f>
        <v>1200</v>
      </c>
      <c r="M15" s="187">
        <f t="shared" si="6"/>
        <v>1018</v>
      </c>
      <c r="N15" s="70">
        <f t="shared" si="6"/>
        <v>2221</v>
      </c>
      <c r="O15" s="50">
        <f t="shared" si="6"/>
        <v>2221</v>
      </c>
      <c r="P15" s="51">
        <f t="shared" si="6"/>
        <v>96</v>
      </c>
      <c r="Q15" s="52">
        <f t="shared" si="6"/>
        <v>96</v>
      </c>
      <c r="R15" s="29"/>
      <c r="S15" s="42"/>
    </row>
    <row r="16" spans="1:19" ht="19.95" customHeight="1" thickBot="1" x14ac:dyDescent="0.3">
      <c r="A16" s="39"/>
      <c r="B16" s="39"/>
      <c r="C16" s="30"/>
      <c r="D16" s="30"/>
      <c r="E16" s="30"/>
      <c r="F16" s="30"/>
      <c r="G16" s="40"/>
      <c r="H16" s="40"/>
      <c r="I16" s="45"/>
      <c r="J16" s="45"/>
      <c r="K16" s="40"/>
      <c r="L16" s="40"/>
      <c r="M16" s="41"/>
      <c r="N16" s="41"/>
      <c r="O16" s="41"/>
      <c r="P16" s="41"/>
      <c r="Q16" s="29"/>
      <c r="R16" s="42"/>
    </row>
    <row r="17" spans="1:22" ht="19.95" customHeight="1" thickBot="1" x14ac:dyDescent="0.3">
      <c r="A17" s="65" t="s">
        <v>27</v>
      </c>
      <c r="B17" s="65"/>
      <c r="C17" s="53"/>
      <c r="D17" s="53"/>
      <c r="E17" s="53"/>
      <c r="G17" s="117" t="s">
        <v>10</v>
      </c>
      <c r="H17" s="118"/>
      <c r="I17" s="99" t="s">
        <v>30</v>
      </c>
      <c r="J17" s="100"/>
      <c r="K17" s="101"/>
      <c r="M17" s="64" t="s">
        <v>31</v>
      </c>
      <c r="N17" s="54"/>
      <c r="O17" s="54"/>
      <c r="P17" s="54"/>
      <c r="Q17" s="54"/>
      <c r="S17" s="1" t="b">
        <f>U17=V17</f>
        <v>1</v>
      </c>
      <c r="U17" s="1" t="b">
        <f>C21&lt;0</f>
        <v>0</v>
      </c>
      <c r="V17" s="1" t="b">
        <f>D21&lt;0</f>
        <v>0</v>
      </c>
    </row>
    <row r="18" spans="1:22" ht="18.75" customHeight="1" thickBot="1" x14ac:dyDescent="0.3">
      <c r="A18" s="56" t="s">
        <v>26</v>
      </c>
      <c r="B18" s="56"/>
      <c r="C18" s="56" t="s">
        <v>6</v>
      </c>
      <c r="D18" s="57" t="s">
        <v>7</v>
      </c>
      <c r="E18" s="163"/>
      <c r="G18" s="119"/>
      <c r="H18" s="120"/>
      <c r="I18" s="102"/>
      <c r="J18" s="103"/>
      <c r="K18" s="104"/>
      <c r="M18" s="96" t="s">
        <v>34</v>
      </c>
      <c r="N18" s="96"/>
      <c r="O18" s="96"/>
      <c r="P18" s="96"/>
      <c r="Q18" s="67">
        <f>IF(S17=TRUE, 1, 0)</f>
        <v>1</v>
      </c>
    </row>
    <row r="19" spans="1:22" ht="18.75" customHeight="1" x14ac:dyDescent="0.25">
      <c r="A19" s="71" t="s">
        <v>29</v>
      </c>
      <c r="B19" s="58"/>
      <c r="C19" s="58">
        <f>H15+L15</f>
        <v>2550</v>
      </c>
      <c r="D19" s="59">
        <f>I15+M15</f>
        <v>2327</v>
      </c>
      <c r="E19" s="164"/>
      <c r="G19" s="130" t="s">
        <v>11</v>
      </c>
      <c r="H19" s="131"/>
      <c r="I19" s="108" t="s">
        <v>50</v>
      </c>
      <c r="J19" s="109"/>
      <c r="K19" s="110"/>
      <c r="M19" s="97"/>
      <c r="N19" s="97"/>
      <c r="O19" s="97"/>
      <c r="P19" s="97"/>
      <c r="Q19" s="69"/>
      <c r="S19" s="1" t="b">
        <f>U19=V19</f>
        <v>0</v>
      </c>
      <c r="U19" s="1" t="b">
        <f>I22&lt;0</f>
        <v>1</v>
      </c>
      <c r="V19" s="1" t="b">
        <f>D21&lt;0</f>
        <v>0</v>
      </c>
    </row>
    <row r="20" spans="1:22" ht="18.75" customHeight="1" thickBot="1" x14ac:dyDescent="0.3">
      <c r="A20" s="61" t="s">
        <v>28</v>
      </c>
      <c r="B20" s="61"/>
      <c r="C20" s="61">
        <f>N15+P15</f>
        <v>2317</v>
      </c>
      <c r="D20" s="62">
        <f>O15+Q15</f>
        <v>2317</v>
      </c>
      <c r="E20" s="164"/>
      <c r="G20" s="132" t="s">
        <v>12</v>
      </c>
      <c r="H20" s="133"/>
      <c r="I20" s="111" t="s">
        <v>50</v>
      </c>
      <c r="J20" s="112"/>
      <c r="K20" s="113"/>
      <c r="M20" s="98" t="s">
        <v>32</v>
      </c>
      <c r="N20" s="98"/>
      <c r="O20" s="98"/>
      <c r="P20" s="98"/>
      <c r="Q20" s="68">
        <f>IF(S19=TRUE, 1, 0)</f>
        <v>0</v>
      </c>
    </row>
    <row r="21" spans="1:22" ht="18.75" customHeight="1" thickBot="1" x14ac:dyDescent="0.35">
      <c r="A21" s="72" t="s">
        <v>16</v>
      </c>
      <c r="B21" s="72"/>
      <c r="C21" s="60">
        <f>C19-C20</f>
        <v>233</v>
      </c>
      <c r="D21" s="199">
        <f>D19-D20</f>
        <v>10</v>
      </c>
      <c r="E21" s="200"/>
      <c r="G21" s="86" t="s">
        <v>13</v>
      </c>
      <c r="H21" s="87"/>
      <c r="I21" s="114" t="s">
        <v>50</v>
      </c>
      <c r="J21" s="115"/>
      <c r="K21" s="116"/>
      <c r="M21" s="97"/>
      <c r="N21" s="97"/>
      <c r="O21" s="97"/>
      <c r="P21" s="97"/>
      <c r="Q21" s="69"/>
      <c r="S21" s="1" t="b">
        <f>AND(I22&gt;=-0.02, I22&lt;=0.02)</f>
        <v>0</v>
      </c>
    </row>
    <row r="22" spans="1:22" ht="16.5" customHeight="1" thickBot="1" x14ac:dyDescent="0.3">
      <c r="G22" s="146" t="s">
        <v>14</v>
      </c>
      <c r="H22" s="147"/>
      <c r="I22" s="105">
        <f>-"0.03"</f>
        <v>-0.03</v>
      </c>
      <c r="J22" s="106"/>
      <c r="K22" s="107"/>
      <c r="M22" s="94" t="s">
        <v>33</v>
      </c>
      <c r="N22" s="94"/>
      <c r="O22" s="94"/>
      <c r="P22" s="94"/>
      <c r="Q22" s="63">
        <f>IF(S21=TRUE, 1, 0)</f>
        <v>0</v>
      </c>
    </row>
    <row r="23" spans="1:22" ht="13.8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94"/>
      <c r="N23" s="94"/>
      <c r="O23" s="94"/>
      <c r="P23" s="94"/>
      <c r="Q23" s="66"/>
    </row>
    <row r="24" spans="1:22" ht="13.8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32"/>
      <c r="N24" s="32"/>
      <c r="O24" s="33"/>
      <c r="P24" s="33"/>
      <c r="Q24" s="7"/>
      <c r="R24" s="7"/>
    </row>
    <row r="25" spans="1:22" ht="13.5" customHeight="1" thickBot="1" x14ac:dyDescent="0.3">
      <c r="A25" s="3" t="s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4"/>
      <c r="N25" s="4"/>
      <c r="O25" s="3"/>
      <c r="P25" s="3"/>
    </row>
    <row r="26" spans="1:22" ht="19.95" customHeight="1" x14ac:dyDescent="0.25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6"/>
      <c r="R26" s="43"/>
    </row>
    <row r="27" spans="1:22" ht="19.95" customHeight="1" x14ac:dyDescent="0.25">
      <c r="A27" s="137"/>
      <c r="B27" s="156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9"/>
      <c r="R27" s="43"/>
    </row>
    <row r="28" spans="1:22" ht="19.95" customHeight="1" thickBot="1" x14ac:dyDescent="0.3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2"/>
    </row>
    <row r="29" spans="1:22" ht="19.9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22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2" ht="19.95" customHeight="1" thickBot="1" x14ac:dyDescent="0.3">
      <c r="A31" s="143" t="s">
        <v>17</v>
      </c>
      <c r="B31" s="144"/>
      <c r="C31" s="144"/>
      <c r="D31" s="144"/>
      <c r="E31" s="144"/>
      <c r="F31" s="144"/>
      <c r="G31" s="145"/>
      <c r="H31" s="30"/>
      <c r="I31" s="30"/>
      <c r="J31" s="30"/>
      <c r="K31" s="30"/>
      <c r="L31" s="30"/>
      <c r="M31" s="30"/>
      <c r="N31" s="30"/>
      <c r="O31" s="30"/>
      <c r="P31" s="30"/>
      <c r="Q31" s="29"/>
      <c r="R31" s="31"/>
    </row>
    <row r="32" spans="1:22" ht="19.2" customHeight="1" thickBot="1" x14ac:dyDescent="0.3">
      <c r="A32" s="5" t="s">
        <v>5</v>
      </c>
      <c r="B32" s="157"/>
      <c r="C32" s="75"/>
      <c r="D32" s="88" t="s">
        <v>21</v>
      </c>
      <c r="E32" s="89"/>
      <c r="F32" s="89"/>
      <c r="G32" s="89"/>
      <c r="H32" s="90"/>
      <c r="I32" s="88" t="s">
        <v>18</v>
      </c>
      <c r="J32" s="90"/>
      <c r="K32" s="89" t="s">
        <v>19</v>
      </c>
      <c r="L32" s="89"/>
      <c r="M32" s="129" t="s">
        <v>3</v>
      </c>
      <c r="N32" s="129"/>
      <c r="O32" s="125" t="s">
        <v>4</v>
      </c>
      <c r="P32" s="126"/>
      <c r="Q32" s="35" t="s">
        <v>20</v>
      </c>
    </row>
    <row r="33" spans="1:17" ht="18.75" customHeight="1" x14ac:dyDescent="0.25">
      <c r="A33" s="36" t="s">
        <v>22</v>
      </c>
      <c r="B33" s="158"/>
      <c r="C33" s="74"/>
      <c r="D33" s="91" t="s">
        <v>36</v>
      </c>
      <c r="E33" s="92"/>
      <c r="F33" s="92"/>
      <c r="G33" s="92"/>
      <c r="H33" s="93"/>
      <c r="I33" s="91" t="s">
        <v>37</v>
      </c>
      <c r="J33" s="93"/>
      <c r="K33" s="150" t="s">
        <v>38</v>
      </c>
      <c r="L33" s="151"/>
      <c r="M33" s="148">
        <v>1300</v>
      </c>
      <c r="N33" s="149"/>
      <c r="O33" s="127">
        <v>2550</v>
      </c>
      <c r="P33" s="128"/>
      <c r="Q33" s="34">
        <f t="shared" ref="Q33" si="7">M33-O33</f>
        <v>-1250</v>
      </c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x14ac:dyDescent="0.25">
      <c r="M574" s="2"/>
      <c r="N574" s="2"/>
      <c r="O574" s="2"/>
      <c r="P574" s="2"/>
    </row>
    <row r="575" spans="1:16" x14ac:dyDescent="0.25">
      <c r="M575" s="2"/>
      <c r="N575" s="2"/>
      <c r="O575" s="2"/>
      <c r="P575" s="2"/>
    </row>
    <row r="576" spans="1:16" x14ac:dyDescent="0.25">
      <c r="M576" s="2"/>
      <c r="N576" s="2"/>
      <c r="O576" s="2"/>
      <c r="P576" s="2"/>
    </row>
    <row r="577" spans="13:16" x14ac:dyDescent="0.25">
      <c r="M577" s="2"/>
      <c r="N577" s="2"/>
      <c r="O577" s="2"/>
      <c r="P577" s="2"/>
    </row>
    <row r="578" spans="13:16" x14ac:dyDescent="0.25">
      <c r="M578" s="2"/>
      <c r="N578" s="2"/>
      <c r="O578" s="2"/>
      <c r="P578" s="2"/>
    </row>
    <row r="579" spans="13:16" x14ac:dyDescent="0.25">
      <c r="M579" s="2"/>
      <c r="N579" s="2"/>
      <c r="O579" s="2"/>
      <c r="P579" s="2"/>
    </row>
    <row r="580" spans="13:16" x14ac:dyDescent="0.25">
      <c r="M580" s="2"/>
      <c r="N580" s="2"/>
      <c r="O580" s="2"/>
      <c r="P580" s="2"/>
    </row>
    <row r="581" spans="13:16" x14ac:dyDescent="0.25">
      <c r="M581" s="2"/>
      <c r="N581" s="2"/>
      <c r="O581" s="2"/>
      <c r="P581" s="2"/>
    </row>
    <row r="582" spans="13:16" x14ac:dyDescent="0.25">
      <c r="M582" s="2"/>
      <c r="N582" s="2"/>
      <c r="O582" s="2"/>
      <c r="P582" s="2"/>
    </row>
    <row r="583" spans="13:16" x14ac:dyDescent="0.25">
      <c r="M583" s="2"/>
      <c r="N583" s="2"/>
      <c r="O583" s="2"/>
      <c r="P583" s="2"/>
    </row>
  </sheetData>
  <mergeCells count="33">
    <mergeCell ref="O33:P33"/>
    <mergeCell ref="I32:J32"/>
    <mergeCell ref="K32:L32"/>
    <mergeCell ref="M32:N32"/>
    <mergeCell ref="G19:H19"/>
    <mergeCell ref="G20:H20"/>
    <mergeCell ref="A26:Q28"/>
    <mergeCell ref="A31:G31"/>
    <mergeCell ref="G22:H22"/>
    <mergeCell ref="M33:N33"/>
    <mergeCell ref="I33:J33"/>
    <mergeCell ref="K33:L33"/>
    <mergeCell ref="L4:M4"/>
    <mergeCell ref="H4:I4"/>
    <mergeCell ref="F4:G4"/>
    <mergeCell ref="N4:O4"/>
    <mergeCell ref="O32:P32"/>
    <mergeCell ref="G21:H21"/>
    <mergeCell ref="D32:H32"/>
    <mergeCell ref="D33:H33"/>
    <mergeCell ref="M22:P23"/>
    <mergeCell ref="A2:Q2"/>
    <mergeCell ref="M18:P19"/>
    <mergeCell ref="M20:P21"/>
    <mergeCell ref="I17:K18"/>
    <mergeCell ref="I22:K22"/>
    <mergeCell ref="I19:K19"/>
    <mergeCell ref="I20:K20"/>
    <mergeCell ref="I21:K21"/>
    <mergeCell ref="G17:H18"/>
    <mergeCell ref="J4:K4"/>
    <mergeCell ref="C4:D4"/>
    <mergeCell ref="P4:Q4"/>
  </mergeCells>
  <conditionalFormatting sqref="Q17">
    <cfRule type="expression" priority="11">
      <formula>$S$17:$S$21=TRUE</formula>
    </cfRule>
  </conditionalFormatting>
  <conditionalFormatting sqref="Q18 Q20 Q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S17:S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Q17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S17:S21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 hertenstein</cp:lastModifiedBy>
  <cp:revision/>
  <cp:lastPrinted>2024-05-24T17:47:05Z</cp:lastPrinted>
  <dcterms:created xsi:type="dcterms:W3CDTF">2015-11-16T19:09:52Z</dcterms:created>
  <dcterms:modified xsi:type="dcterms:W3CDTF">2024-05-24T17:47:32Z</dcterms:modified>
</cp:coreProperties>
</file>