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ton\Documents\JOBS\CHIPOTLE 5479 DURHAM\"/>
    </mc:Choice>
  </mc:AlternateContent>
  <xr:revisionPtr revIDLastSave="0" documentId="13_ncr:1_{338D6CD0-DA90-41C7-98CF-90751FF6A348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6" i="1"/>
  <c r="P32" i="1"/>
  <c r="P33" i="1"/>
  <c r="P34" i="1"/>
  <c r="P35" i="1"/>
  <c r="P36" i="1"/>
  <c r="P37" i="1"/>
  <c r="P11" i="1"/>
  <c r="O11" i="1"/>
  <c r="N11" i="1"/>
  <c r="M11" i="1"/>
  <c r="L11" i="1"/>
  <c r="K11" i="1"/>
  <c r="H11" i="1"/>
  <c r="G11" i="1"/>
  <c r="D11" i="1"/>
  <c r="C11" i="1"/>
  <c r="H18" i="1"/>
  <c r="T15" i="1" s="1"/>
  <c r="P31" i="1"/>
  <c r="P30" i="1"/>
  <c r="P29" i="1"/>
  <c r="J7" i="1"/>
  <c r="J6" i="1"/>
  <c r="I7" i="1"/>
  <c r="I6" i="1"/>
  <c r="F7" i="1"/>
  <c r="F6" i="1"/>
  <c r="E11" i="1" l="1"/>
  <c r="R17" i="1"/>
  <c r="P18" i="1" s="1"/>
  <c r="C16" i="1"/>
  <c r="D15" i="1"/>
  <c r="C15" i="1"/>
  <c r="D16" i="1"/>
  <c r="F11" i="1"/>
  <c r="C17" i="1" l="1"/>
  <c r="T13" i="1" s="1"/>
  <c r="D17" i="1"/>
  <c r="U15" i="1" s="1"/>
  <c r="R15" i="1" s="1"/>
  <c r="P16" i="1" s="1"/>
  <c r="U13" i="1" l="1"/>
  <c r="R13" i="1" s="1"/>
  <c r="P14" i="1" s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<sst xmlns="http://schemas.openxmlformats.org/spreadsheetml/2006/main" count="74" uniqueCount="48">
  <si>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</si>
  <si>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</si>
  <si>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</si>
  <si>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</si>
  <si>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</si>
  <si>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</si>
  <si>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</si>
  <si>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</si>
  <si>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</si>
  <si>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</si>
  <si>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</si>
  <si>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</si>
  <si>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</si>
  <si>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</si>
  <si>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</si>
  <si>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</si>
  <si>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</si>
  <si>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</si>
  <si>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</si>
  <si>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</si>
  <si>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</si>
  <si>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</si>
  <si>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</si>
  <si>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</si>
  <si>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</si>
  <si>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</si>
  <si>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</si>
  <si>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</si>
  <si>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</si>
  <si>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</si>
  <si>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</si>
  <si>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</si>
  <si>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</si>
  <si>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</si>
  <si>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</si>
  <si>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</si>
  <si>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</si>
  <si>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</si>
  <si>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</si>
  <si>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</si>
  <si>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</si>
  <si>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Grease Fan</t>
  </si>
  <si>
    <t>DINING ROOM</t>
  </si>
  <si>
    <t>KITCHEN</t>
  </si>
  <si>
    <t>HOOD MAKE UP</t>
  </si>
  <si>
    <t>RESTROOMS</t>
  </si>
  <si>
    <t>MUA-1</t>
  </si>
  <si>
    <t>BUILDING PRESSURE WITH ALL EQUIPMENT OFF IS -0.007". NET PRESSURE IS -0.0037" BUILDING IS ADJACENT TO AN URGENT CARE FACILITY AND POSSIBLE EXHAUST/RETURN LEAKAGE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</si>
</sst>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4" zoomScale="118" zoomScaleNormal="55" zoomScaleSheetLayoutView="55" workbookViewId="0">
      <selection activeCell="A22" sqref="A22:P24"/>
    </sheetView>
  </sheetViews>
  <sheetFormatPr defaultColWidth="9.140625" defaultRowHeight="12.75" x14ac:dyDescent="0.2"/>
  <cols>
    <col min="1" max="1" width="10.5703125" style="1" customWidth="1"/>
    <col min="2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28515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7" t="s">
        <v>35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29</v>
      </c>
      <c r="J4" s="170"/>
      <c r="K4" s="175" t="s">
        <v>3</v>
      </c>
      <c r="L4" s="176"/>
      <c r="M4" s="173" t="s">
        <v>4</v>
      </c>
      <c r="N4" s="174"/>
      <c r="O4" s="173" t="s">
        <v>40</v>
      </c>
      <c r="P4" s="174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">
      <c r="A6" s="74" t="s">
        <v>27</v>
      </c>
      <c r="B6" s="72" t="s">
        <v>43</v>
      </c>
      <c r="C6" s="23">
        <v>3400</v>
      </c>
      <c r="D6" s="24">
        <v>3410</v>
      </c>
      <c r="E6" s="23">
        <f>SUM(C6-G6)</f>
        <v>2900</v>
      </c>
      <c r="F6" s="24">
        <f t="shared" ref="F6:F7" si="0">D6-H6</f>
        <v>2903</v>
      </c>
      <c r="G6" s="25">
        <v>500</v>
      </c>
      <c r="H6" s="26">
        <v>507</v>
      </c>
      <c r="I6" s="27">
        <f>G6/C6</f>
        <v>0.14705882352941177</v>
      </c>
      <c r="J6" s="28">
        <f>H6/D6</f>
        <v>0.14868035190615836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28</v>
      </c>
      <c r="B7" s="73" t="s">
        <v>42</v>
      </c>
      <c r="C7" s="35">
        <v>4000</v>
      </c>
      <c r="D7" s="36">
        <v>4043</v>
      </c>
      <c r="E7" s="35">
        <f>SUM(C7-G7)</f>
        <v>3000</v>
      </c>
      <c r="F7" s="36">
        <f t="shared" si="0"/>
        <v>3037</v>
      </c>
      <c r="G7" s="37">
        <v>1000</v>
      </c>
      <c r="H7" s="38">
        <v>1006</v>
      </c>
      <c r="I7" s="39">
        <f t="shared" ref="I7:J7" si="1">G7/C7</f>
        <v>0.25</v>
      </c>
      <c r="J7" s="40">
        <f t="shared" si="1"/>
        <v>0.24882512985406877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46</v>
      </c>
      <c r="B8" s="73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>
        <v>1369</v>
      </c>
      <c r="M8" s="43"/>
      <c r="N8" s="44"/>
      <c r="O8" s="45"/>
      <c r="P8" s="46"/>
      <c r="Q8" s="54"/>
      <c r="R8" s="68"/>
    </row>
    <row r="9" spans="1:21" ht="20.100000000000001" customHeight="1" x14ac:dyDescent="0.2">
      <c r="A9" s="75" t="s">
        <v>11</v>
      </c>
      <c r="B9" s="73" t="s">
        <v>41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2479</v>
      </c>
      <c r="O9" s="45"/>
      <c r="P9" s="46"/>
      <c r="Q9" s="63"/>
      <c r="R9" s="68"/>
    </row>
    <row r="10" spans="1:21" ht="20.100000000000001" customHeight="1" thickBot="1" x14ac:dyDescent="0.25">
      <c r="A10" s="75" t="s">
        <v>12</v>
      </c>
      <c r="B10" s="73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150</v>
      </c>
      <c r="P10" s="53">
        <v>155</v>
      </c>
      <c r="Q10" s="63"/>
      <c r="R10" s="68"/>
    </row>
    <row r="11" spans="1:21" ht="20.100000000000001" customHeight="1" thickBot="1" x14ac:dyDescent="0.25">
      <c r="A11" s="179" t="s">
        <v>30</v>
      </c>
      <c r="B11" s="180"/>
      <c r="C11" s="76">
        <f t="shared" ref="C11:H11" si="2">SUM(C6:C10)</f>
        <v>7400</v>
      </c>
      <c r="D11" s="77">
        <f t="shared" si="2"/>
        <v>7453</v>
      </c>
      <c r="E11" s="76">
        <f t="shared" si="2"/>
        <v>5900</v>
      </c>
      <c r="F11" s="77">
        <f t="shared" si="2"/>
        <v>5940</v>
      </c>
      <c r="G11" s="78">
        <f t="shared" si="2"/>
        <v>1500</v>
      </c>
      <c r="H11" s="79">
        <f t="shared" si="2"/>
        <v>1513</v>
      </c>
      <c r="I11" s="80"/>
      <c r="J11" s="81"/>
      <c r="K11" s="78">
        <f t="shared" ref="K11:P11" si="3">SUM(K6:K10)</f>
        <v>1300</v>
      </c>
      <c r="L11" s="79">
        <f t="shared" si="3"/>
        <v>1369</v>
      </c>
      <c r="M11" s="103">
        <f t="shared" si="3"/>
        <v>2550</v>
      </c>
      <c r="N11" s="82">
        <f t="shared" si="3"/>
        <v>2479</v>
      </c>
      <c r="O11" s="83">
        <f t="shared" si="3"/>
        <v>150</v>
      </c>
      <c r="P11" s="84">
        <f t="shared" si="3"/>
        <v>155</v>
      </c>
      <c r="Q11" s="54"/>
      <c r="R11" s="68"/>
    </row>
    <row r="12" spans="1:21" ht="20.100000000000001" customHeight="1" thickBot="1" x14ac:dyDescent="0.25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00000000000001" customHeight="1" thickBot="1" x14ac:dyDescent="0.25">
      <c r="A13" s="98" t="s">
        <v>31</v>
      </c>
      <c r="B13" s="85"/>
      <c r="C13" s="85"/>
      <c r="D13" s="85"/>
      <c r="F13" s="147" t="s">
        <v>13</v>
      </c>
      <c r="G13" s="148"/>
      <c r="H13" s="121" t="s">
        <v>34</v>
      </c>
      <c r="I13" s="122"/>
      <c r="J13" s="123"/>
      <c r="L13" s="97" t="s">
        <v>36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39" t="s">
        <v>30</v>
      </c>
      <c r="B14" s="140"/>
      <c r="C14" s="88" t="s">
        <v>7</v>
      </c>
      <c r="D14" s="89" t="s">
        <v>8</v>
      </c>
      <c r="F14" s="149"/>
      <c r="G14" s="150"/>
      <c r="H14" s="124"/>
      <c r="I14" s="125"/>
      <c r="J14" s="126"/>
      <c r="L14" s="118" t="s">
        <v>39</v>
      </c>
      <c r="M14" s="118"/>
      <c r="N14" s="118"/>
      <c r="O14" s="118"/>
      <c r="P14" s="100">
        <f>IF(R13=TRUE, 1, 0)</f>
        <v>1</v>
      </c>
    </row>
    <row r="15" spans="1:21" ht="18.75" customHeight="1" x14ac:dyDescent="0.2">
      <c r="A15" s="141" t="s">
        <v>33</v>
      </c>
      <c r="B15" s="142"/>
      <c r="C15" s="90">
        <f>G11+K11</f>
        <v>2800</v>
      </c>
      <c r="D15" s="91">
        <f>H11+L11</f>
        <v>2882</v>
      </c>
      <c r="F15" s="188" t="s">
        <v>14</v>
      </c>
      <c r="G15" s="189"/>
      <c r="H15" s="130">
        <v>-4.0000000000000001E-3</v>
      </c>
      <c r="I15" s="131"/>
      <c r="J15" s="132"/>
      <c r="L15" s="119"/>
      <c r="M15" s="119"/>
      <c r="N15" s="119"/>
      <c r="O15" s="119"/>
      <c r="P15" s="102"/>
      <c r="R15" s="1" t="b">
        <f>T15=U15</f>
        <v>0</v>
      </c>
      <c r="T15" s="1" t="b">
        <f>H18&lt;0</f>
        <v>1</v>
      </c>
      <c r="U15" s="1" t="b">
        <f>D17&lt;0</f>
        <v>0</v>
      </c>
    </row>
    <row r="16" spans="1:21" ht="18.75" customHeight="1" thickBot="1" x14ac:dyDescent="0.25">
      <c r="A16" s="143" t="s">
        <v>32</v>
      </c>
      <c r="B16" s="144"/>
      <c r="C16" s="94">
        <f>M11+O11</f>
        <v>2700</v>
      </c>
      <c r="D16" s="95">
        <f>N11+P11</f>
        <v>2634</v>
      </c>
      <c r="F16" s="190" t="s">
        <v>15</v>
      </c>
      <c r="G16" s="191"/>
      <c r="H16" s="133">
        <v>-4.0000000000000001E-3</v>
      </c>
      <c r="I16" s="134"/>
      <c r="J16" s="135"/>
      <c r="L16" s="120" t="s">
        <v>37</v>
      </c>
      <c r="M16" s="120"/>
      <c r="N16" s="120"/>
      <c r="O16" s="120"/>
      <c r="P16" s="101">
        <f>IF(R15=TRUE, 1, 0)</f>
        <v>0</v>
      </c>
    </row>
    <row r="17" spans="1:18" ht="18.75" customHeight="1" thickBot="1" x14ac:dyDescent="0.3">
      <c r="A17" s="145" t="s">
        <v>19</v>
      </c>
      <c r="B17" s="146"/>
      <c r="C17" s="92">
        <f>C15-C16</f>
        <v>100</v>
      </c>
      <c r="D17" s="93">
        <f>D15-D16</f>
        <v>248</v>
      </c>
      <c r="F17" s="151" t="s">
        <v>16</v>
      </c>
      <c r="G17" s="152"/>
      <c r="H17" s="136">
        <v>-3.0000000000000001E-3</v>
      </c>
      <c r="I17" s="137"/>
      <c r="J17" s="138"/>
      <c r="L17" s="119"/>
      <c r="M17" s="119"/>
      <c r="N17" s="119"/>
      <c r="O17" s="119"/>
      <c r="P17" s="102"/>
      <c r="R17" s="1" t="b">
        <f>AND(H18&gt;=-0.02, H18&lt;=0.02)</f>
        <v>1</v>
      </c>
    </row>
    <row r="18" spans="1:18" ht="16.5" customHeight="1" thickBot="1" x14ac:dyDescent="0.25">
      <c r="F18" s="204" t="s">
        <v>17</v>
      </c>
      <c r="G18" s="205"/>
      <c r="H18" s="127">
        <f>AVERAGE(H15:J17)</f>
        <v>-3.6666666666666666E-3</v>
      </c>
      <c r="I18" s="128"/>
      <c r="J18" s="129"/>
      <c r="L18" s="116" t="s">
        <v>38</v>
      </c>
      <c r="M18" s="116"/>
      <c r="N18" s="116"/>
      <c r="O18" s="116"/>
      <c r="P18" s="96">
        <f>IF(R17=TRUE, 1, 0)</f>
        <v>1</v>
      </c>
    </row>
    <row r="19" spans="1:18" ht="13.7" customHeight="1" x14ac:dyDescent="0.2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16"/>
      <c r="M19" s="116"/>
      <c r="N19" s="116"/>
      <c r="O19" s="116"/>
      <c r="P19" s="99"/>
    </row>
    <row r="20" spans="1:18" ht="13.7" customHeight="1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25">
      <c r="A21" s="3" t="s">
        <v>18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92" t="s">
        <v>47</v>
      </c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4"/>
      <c r="Q22" s="69"/>
    </row>
    <row r="23" spans="1:18" ht="20.100000000000001" customHeight="1" x14ac:dyDescent="0.2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7"/>
      <c r="Q23" s="69"/>
    </row>
    <row r="24" spans="1:18" ht="20.100000000000001" customHeight="1" thickBot="1" x14ac:dyDescent="0.25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201" t="s">
        <v>20</v>
      </c>
      <c r="B27" s="202"/>
      <c r="C27" s="202"/>
      <c r="D27" s="202"/>
      <c r="E27" s="202"/>
      <c r="F27" s="203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149999999999999" customHeight="1" thickBot="1" x14ac:dyDescent="0.25">
      <c r="A28" s="5" t="s">
        <v>6</v>
      </c>
      <c r="B28" s="156" t="s">
        <v>25</v>
      </c>
      <c r="C28" s="157"/>
      <c r="D28" s="158" t="s">
        <v>24</v>
      </c>
      <c r="E28" s="159"/>
      <c r="F28" s="159"/>
      <c r="G28" s="160"/>
      <c r="H28" s="158" t="s">
        <v>21</v>
      </c>
      <c r="I28" s="160"/>
      <c r="J28" s="159" t="s">
        <v>22</v>
      </c>
      <c r="K28" s="159"/>
      <c r="L28" s="187" t="s">
        <v>3</v>
      </c>
      <c r="M28" s="187"/>
      <c r="N28" s="183" t="s">
        <v>4</v>
      </c>
      <c r="O28" s="184"/>
      <c r="P28" s="60" t="s">
        <v>23</v>
      </c>
    </row>
    <row r="29" spans="1:18" ht="18.75" customHeight="1" thickBot="1" x14ac:dyDescent="0.25">
      <c r="A29" s="61" t="s">
        <v>26</v>
      </c>
      <c r="B29" s="154"/>
      <c r="C29" s="155"/>
      <c r="D29" s="161"/>
      <c r="E29" s="162"/>
      <c r="F29" s="162"/>
      <c r="G29" s="163"/>
      <c r="H29" s="161"/>
      <c r="I29" s="163"/>
      <c r="J29" s="167"/>
      <c r="K29" s="168"/>
      <c r="L29" s="165"/>
      <c r="M29" s="166"/>
      <c r="N29" s="185"/>
      <c r="O29" s="186"/>
      <c r="P29" s="59">
        <f t="shared" ref="P29:P37" si="4">L29-N29</f>
        <v>0</v>
      </c>
    </row>
    <row r="30" spans="1:18" ht="18.75" customHeight="1" thickBot="1" x14ac:dyDescent="0.25">
      <c r="A30" s="62" t="s">
        <v>26</v>
      </c>
      <c r="B30" s="153"/>
      <c r="C30" s="153"/>
      <c r="D30" s="108"/>
      <c r="E30" s="109"/>
      <c r="F30" s="109"/>
      <c r="G30" s="110"/>
      <c r="H30" s="108"/>
      <c r="I30" s="110"/>
      <c r="J30" s="181"/>
      <c r="K30" s="182"/>
      <c r="L30" s="165"/>
      <c r="M30" s="166"/>
      <c r="N30" s="185"/>
      <c r="O30" s="186"/>
      <c r="P30" s="59">
        <f t="shared" si="4"/>
        <v>0</v>
      </c>
    </row>
    <row r="31" spans="1:18" ht="19.149999999999999" customHeight="1" thickBot="1" x14ac:dyDescent="0.25">
      <c r="A31" s="62" t="s">
        <v>26</v>
      </c>
      <c r="B31" s="106"/>
      <c r="C31" s="107"/>
      <c r="D31" s="108"/>
      <c r="E31" s="109"/>
      <c r="F31" s="109"/>
      <c r="G31" s="110"/>
      <c r="H31" s="108"/>
      <c r="I31" s="110"/>
      <c r="J31" s="108"/>
      <c r="K31" s="164"/>
      <c r="L31" s="111"/>
      <c r="M31" s="112"/>
      <c r="N31" s="104"/>
      <c r="O31" s="105"/>
      <c r="P31" s="59">
        <f t="shared" si="4"/>
        <v>0</v>
      </c>
    </row>
    <row r="32" spans="1:18" ht="19.5" customHeight="1" thickBot="1" x14ac:dyDescent="0.25">
      <c r="A32" s="61" t="s">
        <v>26</v>
      </c>
      <c r="B32" s="113"/>
      <c r="C32" s="114"/>
      <c r="D32" s="106"/>
      <c r="E32" s="115"/>
      <c r="F32" s="115"/>
      <c r="G32" s="107"/>
      <c r="H32" s="106"/>
      <c r="I32" s="107"/>
      <c r="J32" s="106"/>
      <c r="K32" s="107"/>
      <c r="L32" s="111"/>
      <c r="M32" s="112"/>
      <c r="N32" s="104"/>
      <c r="O32" s="105"/>
      <c r="P32" s="59">
        <f t="shared" si="4"/>
        <v>0</v>
      </c>
    </row>
    <row r="33" spans="1:16" ht="19.5" customHeight="1" thickBot="1" x14ac:dyDescent="0.25">
      <c r="A33" s="62" t="s">
        <v>26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4"/>
        <v>0</v>
      </c>
    </row>
    <row r="34" spans="1:16" ht="19.5" customHeight="1" thickBot="1" x14ac:dyDescent="0.25">
      <c r="A34" s="62" t="s">
        <v>26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4"/>
        <v>0</v>
      </c>
    </row>
    <row r="35" spans="1:16" ht="19.5" customHeight="1" thickBot="1" x14ac:dyDescent="0.25">
      <c r="A35" s="61" t="s">
        <v>26</v>
      </c>
      <c r="B35" s="113"/>
      <c r="C35" s="114"/>
      <c r="D35" s="106"/>
      <c r="E35" s="115"/>
      <c r="F35" s="115"/>
      <c r="G35" s="107"/>
      <c r="H35" s="106"/>
      <c r="I35" s="107"/>
      <c r="J35" s="106"/>
      <c r="K35" s="107"/>
      <c r="L35" s="111"/>
      <c r="M35" s="112"/>
      <c r="N35" s="104"/>
      <c r="O35" s="105"/>
      <c r="P35" s="59">
        <f t="shared" si="4"/>
        <v>0</v>
      </c>
    </row>
    <row r="36" spans="1:16" ht="19.5" customHeight="1" thickBot="1" x14ac:dyDescent="0.25">
      <c r="A36" s="62" t="s">
        <v>26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4"/>
        <v>0</v>
      </c>
    </row>
    <row r="37" spans="1:16" ht="18.75" customHeight="1" x14ac:dyDescent="0.2">
      <c r="A37" s="62" t="s">
        <v>26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4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Antonio Flores</cp:lastModifiedBy>
  <cp:revision/>
  <cp:lastPrinted>2017-11-15T17:23:59Z</cp:lastPrinted>
  <dcterms:created xsi:type="dcterms:W3CDTF">2015-11-16T19:09:52Z</dcterms:created>
  <dcterms:modified xsi:type="dcterms:W3CDTF">2025-01-30T17:21:50Z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