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61A46507-A582-40A6-9690-FA1A8D2EF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<sst xmlns="http://schemas.openxmlformats.org/spreadsheetml/2006/main" count="73" uniqueCount="47">
  <si>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</si>
  <si>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</si>
  <si>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</si>
  <si>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</si>
  <si>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</si>
  <si>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</si>
  <si>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</si>
  <si>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</si>
  <si>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</si>
  <si>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</si>
  <si>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</si>
  <si>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</si>
  <si>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</si>
  <si>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</si>
  <si>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</si>
  <si>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</si>
  <si>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 xml:space="preserve">DINING </t>
  </si>
  <si>
    <t>MUA-1</t>
  </si>
  <si>
    <t>HOOD MUA</t>
  </si>
  <si>
    <t xml:space="preserve"> </t>
  </si>
  <si>
    <t>EF-1</t>
  </si>
  <si>
    <t>HOOD FAN</t>
  </si>
  <si>
    <t>EF-2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</si>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</sst>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AD6" sqref="AD6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14</v>
      </c>
      <c r="C6" s="23">
        <v>4000</v>
      </c>
      <c r="D6" s="24">
        <v>3853</v>
      </c>
      <c r="E6" s="23">
        <v>3500</v>
      </c>
      <c r="F6" s="24">
        <f t="shared" ref="F6:F7" si="0">D6-H6</f>
        <v>3317</v>
      </c>
      <c r="G6" s="25">
        <v>500</v>
      </c>
      <c r="H6" s="26">
        <v>536</v>
      </c>
      <c r="I6" s="27">
        <f>G6/C6</f>
        <v>0.125</v>
      </c>
      <c r="J6" s="28">
        <f>H6/D6</f>
        <v>0.13911237996366468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15</v>
      </c>
      <c r="B7" s="74" t="s">
        <v>16</v>
      </c>
      <c r="C7" s="35">
        <v>4000</v>
      </c>
      <c r="D7" s="36">
        <v>4122</v>
      </c>
      <c r="E7" s="35">
        <v>3000</v>
      </c>
      <c r="F7" s="36">
        <f t="shared" si="0"/>
        <v>3091</v>
      </c>
      <c r="G7" s="37">
        <v>1000</v>
      </c>
      <c r="H7" s="38">
        <v>1031</v>
      </c>
      <c r="I7" s="39">
        <f t="shared" ref="I7:J7" si="1">G7/C7</f>
        <v>0.25</v>
      </c>
      <c r="J7" s="40">
        <f t="shared" si="1"/>
        <v>0.25012130033964097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1293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20</v>
      </c>
      <c r="B9" s="74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2362</v>
      </c>
      <c r="O9" s="45"/>
      <c r="P9" s="46"/>
      <c r="Q9" s="64"/>
      <c r="R9" s="69"/>
    </row>
    <row r="10" spans="1:21" ht="20.100000000000001" customHeight="1" thickBot="1" x14ac:dyDescent="0.25">
      <c r="A10" s="76" t="s">
        <v>22</v>
      </c>
      <c r="B10" s="74" t="s">
        <v>23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152</v>
      </c>
      <c r="Q10" s="64"/>
      <c r="R10" s="69"/>
    </row>
    <row r="11" spans="1:21" ht="20.100000000000001" customHeight="1" thickBot="1" x14ac:dyDescent="0.25">
      <c r="A11" s="180" t="s">
        <v>24</v>
      </c>
      <c r="B11" s="181"/>
      <c r="C11" s="77">
        <f t="shared" ref="C11:H11" si="2">SUM(C6:C10)</f>
        <v>8000</v>
      </c>
      <c r="D11" s="78">
        <f t="shared" si="2"/>
        <v>7975</v>
      </c>
      <c r="E11" s="77">
        <f t="shared" si="2"/>
        <v>6500</v>
      </c>
      <c r="F11" s="78">
        <f t="shared" si="2"/>
        <v>6408</v>
      </c>
      <c r="G11" s="79">
        <f t="shared" si="2"/>
        <v>1500</v>
      </c>
      <c r="H11" s="80">
        <f t="shared" si="2"/>
        <v>1567</v>
      </c>
      <c r="I11" s="81"/>
      <c r="J11" s="82"/>
      <c r="K11" s="79">
        <f t="shared" ref="K11:P11" si="3">SUM(K6:K10)</f>
        <v>1300</v>
      </c>
      <c r="L11" s="80">
        <f t="shared" si="3"/>
        <v>1293</v>
      </c>
      <c r="M11" s="104">
        <f t="shared" si="3"/>
        <v>2550</v>
      </c>
      <c r="N11" s="83">
        <f t="shared" si="3"/>
        <v>2362</v>
      </c>
      <c r="O11" s="84">
        <f t="shared" si="3"/>
        <v>150</v>
      </c>
      <c r="P11" s="85">
        <f t="shared" si="3"/>
        <v>152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25</v>
      </c>
      <c r="B13" s="86"/>
      <c r="C13" s="86"/>
      <c r="D13" s="86"/>
      <c r="F13" s="148" t="s">
        <v>26</v>
      </c>
      <c r="G13" s="149"/>
      <c r="H13" s="122" t="s">
        <v>27</v>
      </c>
      <c r="I13" s="123"/>
      <c r="J13" s="124"/>
      <c r="L13" s="98" t="s">
        <v>28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24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29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30</v>
      </c>
      <c r="B15" s="143"/>
      <c r="C15" s="91">
        <f>G11+K11</f>
        <v>2800</v>
      </c>
      <c r="D15" s="92">
        <f>H11+L11</f>
        <v>2860</v>
      </c>
      <c r="F15" s="189" t="s">
        <v>31</v>
      </c>
      <c r="G15" s="190"/>
      <c r="H15" s="131">
        <v>-2.8299999999999999E-2</v>
      </c>
      <c r="I15" s="132"/>
      <c r="J15" s="133"/>
      <c r="L15" s="120"/>
      <c r="M15" s="120"/>
      <c r="N15" s="120"/>
      <c r="O15" s="120"/>
      <c r="P15" s="103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25">
      <c r="A16" s="144" t="s">
        <v>32</v>
      </c>
      <c r="B16" s="145"/>
      <c r="C16" s="95">
        <f>M11+O11</f>
        <v>2700</v>
      </c>
      <c r="D16" s="96">
        <f>N11+P11</f>
        <v>2514</v>
      </c>
      <c r="F16" s="191" t="s">
        <v>33</v>
      </c>
      <c r="G16" s="192"/>
      <c r="H16" s="134">
        <v>-2.3900000000000001E-2</v>
      </c>
      <c r="I16" s="135"/>
      <c r="J16" s="136"/>
      <c r="L16" s="121" t="s">
        <v>34</v>
      </c>
      <c r="M16" s="121"/>
      <c r="N16" s="121"/>
      <c r="O16" s="121"/>
      <c r="P16" s="102">
        <f>IF(R15=TRUE, 1, 0)</f>
        <v>0</v>
      </c>
    </row>
    <row r="17" spans="1:18" ht="18.75" customHeight="1" thickBot="1" x14ac:dyDescent="0.3">
      <c r="A17" s="146" t="s">
        <v>35</v>
      </c>
      <c r="B17" s="147"/>
      <c r="C17" s="93">
        <f>C15-C16</f>
        <v>100</v>
      </c>
      <c r="D17" s="94">
        <f>D15-D16</f>
        <v>346</v>
      </c>
      <c r="F17" s="152" t="s">
        <v>36</v>
      </c>
      <c r="G17" s="153"/>
      <c r="H17" s="137">
        <v>-2.12E-2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0</v>
      </c>
    </row>
    <row r="18" spans="1:18" ht="16.5" customHeight="1" thickBot="1" x14ac:dyDescent="0.25">
      <c r="F18" s="205" t="s">
        <v>37</v>
      </c>
      <c r="G18" s="206"/>
      <c r="H18" s="128">
        <f>AVERAGE(H15:J17)</f>
        <v>-2.4466666666666664E-2</v>
      </c>
      <c r="I18" s="129"/>
      <c r="J18" s="130"/>
      <c r="L18" s="117" t="s">
        <v>38</v>
      </c>
      <c r="M18" s="117"/>
      <c r="N18" s="117"/>
      <c r="O18" s="117"/>
      <c r="P18" s="97">
        <f>IF(R17=TRUE, 1, 0)</f>
        <v>0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40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57" t="s">
        <v>41</v>
      </c>
      <c r="C28" s="158"/>
      <c r="D28" s="159" t="s">
        <v>42</v>
      </c>
      <c r="E28" s="160"/>
      <c r="F28" s="160"/>
      <c r="G28" s="161"/>
      <c r="H28" s="159" t="s">
        <v>43</v>
      </c>
      <c r="I28" s="161"/>
      <c r="J28" s="160" t="s">
        <v>44</v>
      </c>
      <c r="K28" s="160"/>
      <c r="L28" s="188" t="s">
        <v>6</v>
      </c>
      <c r="M28" s="188"/>
      <c r="N28" s="184" t="s">
        <v>7</v>
      </c>
      <c r="O28" s="185"/>
      <c r="P28" s="61" t="s">
        <v>45</v>
      </c>
    </row>
    <row r="29" spans="1:18" ht="18.75" customHeight="1" thickBot="1" x14ac:dyDescent="0.25">
      <c r="A29" s="62" t="s">
        <v>46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46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50000000000001" customHeight="1" thickBot="1" x14ac:dyDescent="0.25">
      <c r="A31" s="63" t="s">
        <v>46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46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46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46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46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46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46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Daniel Covaci</cp:lastModifiedBy>
  <cp:revision/>
  <dcterms:created xsi:type="dcterms:W3CDTF">2015-11-16T19:09:52Z</dcterms:created>
  <dcterms:modified xsi:type="dcterms:W3CDTF">2025-09-08T17:59:19Z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