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0F0C7997-A5CC-46C4-92E4-7F9674669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<sst xmlns="http://schemas.openxmlformats.org/spreadsheetml/2006/main" count="75" uniqueCount="47">
  <si>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</si>
  <si>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</si>
  <si>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</si>
  <si>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</si>
  <si>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</si>
  <si>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</si>
  <si>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</si>
  <si>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</si>
  <si>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</si>
  <si>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</si>
  <si>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</si>
  <si>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</si>
  <si>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</si>
  <si>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</si>
  <si>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</si>
  <si>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</si>
  <si>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</si>
  <si>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</si>
  <si>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</si>
  <si>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</si>
  <si>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</si>
  <si>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</si>
  <si>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</si>
  <si>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</si>
  <si>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</si>
  <si>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</si>
  <si>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</si>
  <si>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</si>
  <si>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</si>
  <si>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</si>
  <si>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</si>
  <si>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</si>
  <si>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</si>
  <si>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</si>
  <si>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</si>
  <si>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</si>
  <si>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</si>
  <si>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</si>
  <si>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</si>
  <si>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</si>
  <si>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</si>
  <si>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</si>
  <si>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</si>
  <si>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</si>
  <si>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 xml:space="preserve">KITCHEN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</si>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</sst>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130" zoomScaleNormal="55" zoomScaleSheetLayoutView="55" workbookViewId="0">
      <selection activeCell="Q12" sqref="Q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5703125" style="1" customWidth="1"/>
    <col min="4" max="5" width="9.5703125" style="1" customWidth="1"/>
    <col min="6" max="6" width="10" style="1" customWidth="1"/>
    <col min="7" max="7" width="8.5703125" style="1" customWidth="1"/>
    <col min="8" max="8" width="9.42578125" style="1" customWidth="1"/>
    <col min="9" max="9" width="8.5703125" style="1" customWidth="1"/>
    <col min="10" max="10" width="7.5703125" style="1" customWidth="1"/>
    <col min="11" max="11" width="8.42578125" style="1" customWidth="1"/>
    <col min="12" max="12" width="7.5703125" style="1" customWidth="1"/>
    <col min="13" max="13" width="8.425781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43</v>
      </c>
      <c r="C6" s="23">
        <v>4000</v>
      </c>
      <c r="D6" s="24">
        <v>3937</v>
      </c>
      <c r="E6" s="23">
        <f t="shared" ref="E6:F7" si="0">C6-G6</f>
        <v>3000</v>
      </c>
      <c r="F6" s="24">
        <f t="shared" si="0"/>
        <v>2852</v>
      </c>
      <c r="G6" s="25">
        <v>1000</v>
      </c>
      <c r="H6" s="26">
        <v>1085</v>
      </c>
      <c r="I6" s="27">
        <f>G6/C6</f>
        <v>0.25</v>
      </c>
      <c r="J6" s="28">
        <f>H6/D6</f>
        <v>0.27559055118110237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44</v>
      </c>
      <c r="C7" s="35">
        <v>3000</v>
      </c>
      <c r="D7" s="36">
        <v>2915</v>
      </c>
      <c r="E7" s="35">
        <f t="shared" si="0"/>
        <v>2250</v>
      </c>
      <c r="F7" s="36">
        <f t="shared" si="0"/>
        <v>2138</v>
      </c>
      <c r="G7" s="37">
        <v>750</v>
      </c>
      <c r="H7" s="38">
        <v>777</v>
      </c>
      <c r="I7" s="39">
        <f t="shared" ref="I7:J7" si="1">G7/C7</f>
        <v>0.25</v>
      </c>
      <c r="J7" s="40">
        <f t="shared" si="1"/>
        <v>0.2665523156089194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15</v>
      </c>
      <c r="B8" s="75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3655</v>
      </c>
      <c r="L8" s="38">
        <v>3501</v>
      </c>
      <c r="M8" s="43"/>
      <c r="N8" s="44"/>
      <c r="O8" s="45"/>
      <c r="P8" s="46"/>
      <c r="Q8" s="52"/>
      <c r="R8" s="70"/>
    </row>
    <row r="9" spans="1:21" ht="20.100000000000001" customHeight="1" x14ac:dyDescent="0.2">
      <c r="A9" s="77" t="s">
        <v>17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3382</v>
      </c>
      <c r="N9" s="51">
        <v>2892</v>
      </c>
      <c r="O9" s="45"/>
      <c r="P9" s="46"/>
      <c r="Q9" s="65"/>
      <c r="R9" s="70"/>
    </row>
    <row r="10" spans="1:21" ht="20.100000000000001" customHeight="1" x14ac:dyDescent="0.2">
      <c r="A10" s="77" t="s">
        <v>18</v>
      </c>
      <c r="B10" s="75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1659</v>
      </c>
      <c r="N10" s="51">
        <v>1445</v>
      </c>
      <c r="O10" s="45"/>
      <c r="P10" s="46"/>
      <c r="Q10" s="65"/>
      <c r="R10" s="70"/>
    </row>
    <row r="11" spans="1:21" ht="20.100000000000001" customHeight="1" thickBot="1" x14ac:dyDescent="0.25">
      <c r="A11" s="87" t="s">
        <v>19</v>
      </c>
      <c r="B11" s="88" t="s">
        <v>46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>
        <v>289</v>
      </c>
      <c r="Q11" s="65"/>
      <c r="R11" s="70"/>
    </row>
    <row r="12" spans="1:21" ht="20.100000000000001" customHeight="1" thickBot="1" x14ac:dyDescent="0.25">
      <c r="A12" s="189" t="s">
        <v>20</v>
      </c>
      <c r="B12" s="190"/>
      <c r="C12" s="78">
        <f t="shared" ref="C12:H12" si="2">SUM(C6:C11)</f>
        <v>7000</v>
      </c>
      <c r="D12" s="79">
        <f t="shared" si="2"/>
        <v>6852</v>
      </c>
      <c r="E12" s="78">
        <f t="shared" si="2"/>
        <v>5250</v>
      </c>
      <c r="F12" s="79">
        <f t="shared" si="2"/>
        <v>4990</v>
      </c>
      <c r="G12" s="80">
        <f t="shared" si="2"/>
        <v>1750</v>
      </c>
      <c r="H12" s="81">
        <f t="shared" si="2"/>
        <v>1862</v>
      </c>
      <c r="I12" s="82"/>
      <c r="J12" s="83"/>
      <c r="K12" s="80">
        <f t="shared" ref="K12:P12" si="3">SUM(K6:K11)</f>
        <v>3655</v>
      </c>
      <c r="L12" s="81">
        <f t="shared" si="3"/>
        <v>3501</v>
      </c>
      <c r="M12" s="113">
        <f t="shared" si="3"/>
        <v>5041</v>
      </c>
      <c r="N12" s="84">
        <f t="shared" si="3"/>
        <v>4337</v>
      </c>
      <c r="O12" s="85">
        <f t="shared" si="3"/>
        <v>300</v>
      </c>
      <c r="P12" s="86">
        <f t="shared" si="3"/>
        <v>289</v>
      </c>
      <c r="Q12" s="52"/>
      <c r="R12" s="70"/>
    </row>
    <row r="13" spans="1:21" ht="20.100000000000001" customHeight="1" thickBot="1" x14ac:dyDescent="0.25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5">
      <c r="A14" s="108" t="s">
        <v>21</v>
      </c>
      <c r="B14" s="95"/>
      <c r="C14" s="95"/>
      <c r="D14" s="95"/>
      <c r="F14" s="157" t="s">
        <v>22</v>
      </c>
      <c r="G14" s="158"/>
      <c r="H14" s="131" t="s">
        <v>23</v>
      </c>
      <c r="I14" s="132"/>
      <c r="J14" s="133"/>
      <c r="L14" s="107" t="s">
        <v>24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20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25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26</v>
      </c>
      <c r="B16" s="152"/>
      <c r="C16" s="100">
        <f>G12+K12</f>
        <v>5405</v>
      </c>
      <c r="D16" s="101">
        <f>H12+L12</f>
        <v>5363</v>
      </c>
      <c r="F16" s="198" t="s">
        <v>27</v>
      </c>
      <c r="G16" s="199"/>
      <c r="H16" s="140">
        <v>6.0000000000000001E-3</v>
      </c>
      <c r="I16" s="141"/>
      <c r="J16" s="142"/>
      <c r="L16" s="129"/>
      <c r="M16" s="129"/>
      <c r="N16" s="129"/>
      <c r="O16" s="129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53" t="s">
        <v>28</v>
      </c>
      <c r="B17" s="154"/>
      <c r="C17" s="104">
        <f>M12+O12</f>
        <v>5341</v>
      </c>
      <c r="D17" s="105">
        <f>N12+P12</f>
        <v>4626</v>
      </c>
      <c r="F17" s="200" t="s">
        <v>29</v>
      </c>
      <c r="G17" s="201"/>
      <c r="H17" s="143">
        <v>2E-3</v>
      </c>
      <c r="I17" s="144"/>
      <c r="J17" s="145"/>
      <c r="L17" s="130" t="s">
        <v>30</v>
      </c>
      <c r="M17" s="130"/>
      <c r="N17" s="130"/>
      <c r="O17" s="130"/>
      <c r="P17" s="111">
        <f>IF(R16=TRUE, 1, 0)</f>
        <v>1</v>
      </c>
    </row>
    <row r="18" spans="1:18" ht="18.75" customHeight="1" thickBot="1" x14ac:dyDescent="0.3">
      <c r="A18" s="155" t="s">
        <v>31</v>
      </c>
      <c r="B18" s="156"/>
      <c r="C18" s="102">
        <f>C16-C17</f>
        <v>64</v>
      </c>
      <c r="D18" s="103">
        <f>D16-D17</f>
        <v>737</v>
      </c>
      <c r="F18" s="161" t="s">
        <v>32</v>
      </c>
      <c r="G18" s="162"/>
      <c r="H18" s="146">
        <v>1.2999999999999999E-2</v>
      </c>
      <c r="I18" s="147"/>
      <c r="J18" s="148"/>
      <c r="L18" s="129"/>
      <c r="M18" s="129"/>
      <c r="N18" s="129"/>
      <c r="O18" s="129"/>
      <c r="P18" s="112"/>
      <c r="R18" s="1" t="b">
        <f>AND(H19&gt;=-0.02, H19&lt;=0.02)</f>
        <v>1</v>
      </c>
    </row>
    <row r="19" spans="1:18" ht="16.5" customHeight="1" thickBot="1" x14ac:dyDescent="0.25">
      <c r="F19" s="214" t="s">
        <v>33</v>
      </c>
      <c r="G19" s="215"/>
      <c r="H19" s="137">
        <f>AVERAGE(H16:J18)</f>
        <v>6.9999999999999993E-3</v>
      </c>
      <c r="I19" s="138"/>
      <c r="J19" s="139"/>
      <c r="L19" s="126" t="s">
        <v>34</v>
      </c>
      <c r="M19" s="126"/>
      <c r="N19" s="126"/>
      <c r="O19" s="126"/>
      <c r="P19" s="106">
        <f>IF(R18=TRUE, 1, 0)</f>
        <v>1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6"/>
      <c r="M20" s="126"/>
      <c r="N20" s="126"/>
      <c r="O20" s="126"/>
      <c r="P20" s="109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25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1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1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36</v>
      </c>
      <c r="B28" s="212"/>
      <c r="C28" s="212"/>
      <c r="D28" s="212"/>
      <c r="E28" s="212"/>
      <c r="F28" s="213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350000000000001" customHeight="1" thickBot="1" x14ac:dyDescent="0.25">
      <c r="A29" s="5" t="s">
        <v>9</v>
      </c>
      <c r="B29" s="166" t="s">
        <v>37</v>
      </c>
      <c r="C29" s="167"/>
      <c r="D29" s="168" t="s">
        <v>38</v>
      </c>
      <c r="E29" s="169"/>
      <c r="F29" s="169"/>
      <c r="G29" s="170"/>
      <c r="H29" s="168" t="s">
        <v>39</v>
      </c>
      <c r="I29" s="170"/>
      <c r="J29" s="169" t="s">
        <v>40</v>
      </c>
      <c r="K29" s="169"/>
      <c r="L29" s="197" t="s">
        <v>6</v>
      </c>
      <c r="M29" s="197"/>
      <c r="N29" s="193" t="s">
        <v>7</v>
      </c>
      <c r="O29" s="194"/>
      <c r="P29" s="62" t="s">
        <v>41</v>
      </c>
    </row>
    <row r="30" spans="1:18" ht="18.75" customHeight="1" thickBot="1" x14ac:dyDescent="0.25">
      <c r="A30" s="63" t="s">
        <v>42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1">
        <f t="shared" ref="P30:P38" si="4">L30-N30</f>
        <v>0</v>
      </c>
    </row>
    <row r="31" spans="1:18" ht="18.75" customHeight="1" thickBot="1" x14ac:dyDescent="0.25">
      <c r="A31" s="64" t="s">
        <v>42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1">
        <f t="shared" si="4"/>
        <v>0</v>
      </c>
    </row>
    <row r="32" spans="1:18" ht="19.350000000000001" customHeight="1" thickBot="1" x14ac:dyDescent="0.25">
      <c r="A32" s="64" t="s">
        <v>42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25">
      <c r="A33" s="63" t="s">
        <v>42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25">
      <c r="A34" s="64" t="s">
        <v>42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25">
      <c r="A35" s="64" t="s">
        <v>42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25">
      <c r="A36" s="63" t="s">
        <v>42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1">
        <f t="shared" si="4"/>
        <v>0</v>
      </c>
    </row>
    <row r="37" spans="1:16" ht="19.5" customHeight="1" thickBot="1" x14ac:dyDescent="0.25">
      <c r="A37" s="64" t="s">
        <v>42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ht="18.75" customHeight="1" x14ac:dyDescent="0.2">
      <c r="A38" s="64" t="s">
        <v>42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1">
        <f t="shared" si="4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2026-02-12T19:47:22Z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