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OBS 2050 - Lutz FL\"/>
    </mc:Choice>
  </mc:AlternateContent>
  <xr:revisionPtr revIDLastSave="0" documentId="13_ncr:1_{FF633CD1-DA4D-4C07-A65E-D20E00C1496A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8" i="1"/>
  <c r="J6" i="1"/>
  <c r="I8" i="1"/>
  <c r="I6" i="1"/>
  <c r="U17" i="1" l="1"/>
  <c r="R17" i="1" s="1"/>
  <c r="P18" i="1" s="1"/>
  <c r="P20" i="1"/>
  <c r="F8" i="1"/>
  <c r="E8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<sst xmlns="http://schemas.openxmlformats.org/spreadsheetml/2006/main" count="80" uniqueCount="54">
  <si>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</si>
  <si>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</si>
  <si>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</si>
  <si>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</si>
  <si>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</si>
  <si>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</si>
  <si>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</si>
  <si>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</si>
  <si>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</si>
  <si>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</si>
  <si>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</si>
  <si>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</si>
  <si>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</si>
  <si>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</si>
  <si>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MUA-1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</si>
  <si>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</si>
  <si>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</si>
  <si>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</si>
  <si>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</si>
  <si>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</si>
  <si>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</si>
  <si>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</si>
  <si>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</si>
  <si>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</si>
  <si>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</si>
  <si>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</si>
  <si>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</si>
  <si>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</si>
  <si>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</si>
  <si>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</si>
  <si>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</si>
  <si>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</si>
  <si>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</si>
  <si>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</si>
  <si>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</si>
  <si>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</si>
  <si>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</si>
  <si>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</si>
  <si>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</si>
  <si>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</si>
  <si>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</si>
  <si>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</si>
  <si>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</si>
  <si>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 HD</t>
  </si>
  <si>
    <t>KITCHEN HD 1</t>
  </si>
  <si>
    <t>KITCHEN HD 2</t>
  </si>
  <si>
    <t>KITCHEN HD 3</t>
  </si>
  <si>
    <t>KITCHEN HD 4</t>
  </si>
  <si>
    <t xml:space="preserve">RESTROOMS </t>
  </si>
  <si>
    <t>DINING</t>
  </si>
  <si>
    <t>BAR AND DINING</t>
  </si>
  <si>
    <t xml:space="preserve">KITCHEN </t>
  </si>
  <si>
    <t xml:space="preserve">RTU-2 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</si>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</sst>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665526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7" zoomScale="55" zoomScaleNormal="55" zoomScaleSheetLayoutView="55" workbookViewId="0">
      <selection activeCell="H22" sqref="H22:J22"/>
    </sheetView>
  </sheetViews>
  <sheetFormatPr defaultColWidth="9.109375" defaultRowHeight="13.2" x14ac:dyDescent="0.25"/>
  <cols>
    <col min="1" max="1" width="10.5546875" style="1" customWidth="1"/>
    <col min="2" max="2" width="15.55468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thickBot="1" x14ac:dyDescent="0.3">
      <c r="A6" s="75" t="s">
        <v>13</v>
      </c>
      <c r="B6" s="73" t="s">
        <v>49</v>
      </c>
      <c r="C6" s="23">
        <v>4400</v>
      </c>
      <c r="D6" s="24">
        <v>4316</v>
      </c>
      <c r="E6" s="23">
        <f t="shared" ref="E6:F8" si="0">C6-G6</f>
        <v>3350</v>
      </c>
      <c r="F6" s="24">
        <f t="shared" si="0"/>
        <v>3287</v>
      </c>
      <c r="G6" s="25">
        <v>1050</v>
      </c>
      <c r="H6" s="26">
        <v>1029</v>
      </c>
      <c r="I6" s="27">
        <f>G6/C6</f>
        <v>0.23863636363636365</v>
      </c>
      <c r="J6" s="28">
        <f>H6/D6</f>
        <v>0.23841519925857274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109" t="s">
        <v>52</v>
      </c>
      <c r="B7" s="110" t="s">
        <v>50</v>
      </c>
      <c r="C7" s="23">
        <v>4400</v>
      </c>
      <c r="D7" s="24">
        <v>4388</v>
      </c>
      <c r="E7" s="23">
        <f t="shared" ref="E7" si="1">C7-G7</f>
        <v>3350</v>
      </c>
      <c r="F7" s="24">
        <f t="shared" ref="F7" si="2">D7-H7</f>
        <v>3362</v>
      </c>
      <c r="G7" s="25">
        <v>1050</v>
      </c>
      <c r="H7" s="26">
        <v>1026</v>
      </c>
      <c r="I7" s="27">
        <f>G7/C7</f>
        <v>0.23863636363636365</v>
      </c>
      <c r="J7" s="28">
        <f>H7/D7</f>
        <v>0.23381950774840474</v>
      </c>
      <c r="K7" s="111"/>
      <c r="L7" s="112"/>
      <c r="M7" s="113"/>
      <c r="N7" s="114"/>
      <c r="O7" s="115"/>
      <c r="P7" s="116"/>
      <c r="Q7" s="71"/>
      <c r="R7" s="69"/>
    </row>
    <row r="8" spans="1:18" ht="20.100000000000001" customHeight="1" x14ac:dyDescent="0.25">
      <c r="A8" s="76" t="s">
        <v>53</v>
      </c>
      <c r="B8" s="74" t="s">
        <v>51</v>
      </c>
      <c r="C8" s="35">
        <v>4400</v>
      </c>
      <c r="D8" s="36">
        <v>4397</v>
      </c>
      <c r="E8" s="35">
        <f t="shared" si="0"/>
        <v>3375</v>
      </c>
      <c r="F8" s="36">
        <f t="shared" si="0"/>
        <v>3382</v>
      </c>
      <c r="G8" s="37">
        <v>1025</v>
      </c>
      <c r="H8" s="38">
        <v>1015</v>
      </c>
      <c r="I8" s="39">
        <f t="shared" ref="I8:J8" si="3">G8/C8</f>
        <v>0.23295454545454544</v>
      </c>
      <c r="J8" s="40">
        <f t="shared" si="3"/>
        <v>0.23083920855128498</v>
      </c>
      <c r="K8" s="41"/>
      <c r="L8" s="42"/>
      <c r="M8" s="43"/>
      <c r="N8" s="44"/>
      <c r="O8" s="45"/>
      <c r="P8" s="46"/>
      <c r="Q8" s="64"/>
      <c r="R8" s="69"/>
    </row>
    <row r="9" spans="1:18" ht="20.100000000000001" customHeight="1" x14ac:dyDescent="0.25">
      <c r="A9" s="76" t="s">
        <v>14</v>
      </c>
      <c r="B9" s="74" t="s">
        <v>43</v>
      </c>
      <c r="C9" s="47"/>
      <c r="D9" s="48"/>
      <c r="E9" s="47"/>
      <c r="F9" s="48"/>
      <c r="G9" s="41"/>
      <c r="H9" s="42"/>
      <c r="I9" s="105"/>
      <c r="J9" s="106"/>
      <c r="K9" s="107">
        <v>4880</v>
      </c>
      <c r="L9" s="108">
        <v>4869</v>
      </c>
      <c r="M9" s="43"/>
      <c r="N9" s="44"/>
      <c r="O9" s="45"/>
      <c r="P9" s="46"/>
      <c r="Q9" s="64"/>
      <c r="R9" s="69"/>
    </row>
    <row r="10" spans="1:18" ht="20.100000000000001" customHeight="1" x14ac:dyDescent="0.25">
      <c r="A10" s="76" t="s">
        <v>15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1480</v>
      </c>
      <c r="N10" s="51">
        <v>1500</v>
      </c>
      <c r="O10" s="45"/>
      <c r="P10" s="46"/>
      <c r="Q10" s="64"/>
      <c r="R10" s="69"/>
    </row>
    <row r="11" spans="1:18" ht="20.100000000000001" customHeight="1" x14ac:dyDescent="0.25">
      <c r="A11" s="76" t="s">
        <v>16</v>
      </c>
      <c r="B11" s="74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2125</v>
      </c>
      <c r="N11" s="51">
        <v>2128</v>
      </c>
      <c r="O11" s="45"/>
      <c r="P11" s="46"/>
      <c r="Q11" s="64"/>
      <c r="R11" s="69"/>
    </row>
    <row r="12" spans="1:18" ht="20.100000000000001" customHeight="1" x14ac:dyDescent="0.25">
      <c r="A12" s="76" t="s">
        <v>17</v>
      </c>
      <c r="B12" s="74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2205</v>
      </c>
      <c r="N12" s="51">
        <v>2159</v>
      </c>
      <c r="O12" s="45"/>
      <c r="P12" s="46"/>
      <c r="Q12" s="64"/>
      <c r="R12" s="69"/>
    </row>
    <row r="13" spans="1:18" ht="20.100000000000001" customHeight="1" x14ac:dyDescent="0.25">
      <c r="A13" s="76" t="s">
        <v>18</v>
      </c>
      <c r="B13" s="74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>
        <v>1060</v>
      </c>
      <c r="O13" s="45"/>
      <c r="P13" s="46"/>
      <c r="Q13" s="64"/>
      <c r="R13" s="69"/>
    </row>
    <row r="14" spans="1:18" ht="20.100000000000001" customHeight="1" thickBot="1" x14ac:dyDescent="0.3">
      <c r="A14" s="76" t="s">
        <v>19</v>
      </c>
      <c r="B14" s="74" t="s">
        <v>48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450</v>
      </c>
      <c r="P14" s="54">
        <v>454</v>
      </c>
      <c r="Q14" s="64"/>
      <c r="R14" s="69"/>
    </row>
    <row r="15" spans="1:18" ht="20.100000000000001" customHeight="1" thickBot="1" x14ac:dyDescent="0.3">
      <c r="A15" s="192" t="s">
        <v>20</v>
      </c>
      <c r="B15" s="193"/>
      <c r="C15" s="77">
        <f t="shared" ref="C15:H15" si="4">SUM(C6:C14)</f>
        <v>13200</v>
      </c>
      <c r="D15" s="78">
        <f t="shared" si="4"/>
        <v>13101</v>
      </c>
      <c r="E15" s="77">
        <f t="shared" si="4"/>
        <v>10075</v>
      </c>
      <c r="F15" s="78">
        <f t="shared" si="4"/>
        <v>10031</v>
      </c>
      <c r="G15" s="79">
        <f t="shared" si="4"/>
        <v>3125</v>
      </c>
      <c r="H15" s="80">
        <f t="shared" si="4"/>
        <v>3070</v>
      </c>
      <c r="I15" s="81"/>
      <c r="J15" s="82"/>
      <c r="K15" s="79">
        <f t="shared" ref="K15:P15" si="5">SUM(K6:K14)</f>
        <v>4880</v>
      </c>
      <c r="L15" s="80">
        <f t="shared" si="5"/>
        <v>4869</v>
      </c>
      <c r="M15" s="104">
        <f t="shared" si="5"/>
        <v>6860</v>
      </c>
      <c r="N15" s="83">
        <f t="shared" si="5"/>
        <v>6847</v>
      </c>
      <c r="O15" s="84">
        <f t="shared" si="5"/>
        <v>450</v>
      </c>
      <c r="P15" s="85">
        <f t="shared" si="5"/>
        <v>454</v>
      </c>
      <c r="Q15" s="55"/>
      <c r="R15" s="69"/>
    </row>
    <row r="16" spans="1:18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00000000000001" customHeight="1" thickBot="1" x14ac:dyDescent="0.3">
      <c r="A17" s="99" t="s">
        <v>21</v>
      </c>
      <c r="B17" s="86"/>
      <c r="C17" s="86"/>
      <c r="D17" s="86"/>
      <c r="F17" s="160" t="s">
        <v>22</v>
      </c>
      <c r="G17" s="161"/>
      <c r="H17" s="134" t="s">
        <v>23</v>
      </c>
      <c r="I17" s="135"/>
      <c r="J17" s="136"/>
      <c r="L17" s="98" t="s">
        <v>24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20</v>
      </c>
      <c r="B18" s="153"/>
      <c r="C18" s="89" t="s">
        <v>11</v>
      </c>
      <c r="D18" s="90" t="s">
        <v>12</v>
      </c>
      <c r="F18" s="162"/>
      <c r="G18" s="163"/>
      <c r="H18" s="137"/>
      <c r="I18" s="138"/>
      <c r="J18" s="139"/>
      <c r="L18" s="131" t="s">
        <v>25</v>
      </c>
      <c r="M18" s="131"/>
      <c r="N18" s="131"/>
      <c r="O18" s="131"/>
      <c r="P18" s="101">
        <f>IF(R17=TRUE, 1, 0)</f>
        <v>1</v>
      </c>
    </row>
    <row r="19" spans="1:21" ht="18.75" customHeight="1" x14ac:dyDescent="0.25">
      <c r="A19" s="154" t="s">
        <v>26</v>
      </c>
      <c r="B19" s="155"/>
      <c r="C19" s="91">
        <f>G15+K15</f>
        <v>8005</v>
      </c>
      <c r="D19" s="92">
        <f>H15+L15</f>
        <v>7939</v>
      </c>
      <c r="F19" s="201" t="s">
        <v>27</v>
      </c>
      <c r="G19" s="202"/>
      <c r="H19" s="143">
        <v>4.0000000000000001E-3</v>
      </c>
      <c r="I19" s="144"/>
      <c r="J19" s="145"/>
      <c r="L19" s="132"/>
      <c r="M19" s="132"/>
      <c r="N19" s="132"/>
      <c r="O19" s="132"/>
      <c r="P19" s="103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28</v>
      </c>
      <c r="B20" s="157"/>
      <c r="C20" s="95">
        <f>M15+O15</f>
        <v>7310</v>
      </c>
      <c r="D20" s="96">
        <f>N15+P15</f>
        <v>7301</v>
      </c>
      <c r="F20" s="203" t="s">
        <v>29</v>
      </c>
      <c r="G20" s="204"/>
      <c r="H20" s="146">
        <v>5.0000000000000001E-3</v>
      </c>
      <c r="I20" s="147"/>
      <c r="J20" s="148"/>
      <c r="L20" s="133" t="s">
        <v>30</v>
      </c>
      <c r="M20" s="133"/>
      <c r="N20" s="133"/>
      <c r="O20" s="133"/>
      <c r="P20" s="102">
        <f>IF(R19=TRUE, 1, 0)</f>
        <v>1</v>
      </c>
    </row>
    <row r="21" spans="1:21" ht="18.75" customHeight="1" thickBot="1" x14ac:dyDescent="0.35">
      <c r="A21" s="158" t="s">
        <v>31</v>
      </c>
      <c r="B21" s="159"/>
      <c r="C21" s="93">
        <f>C19-C20</f>
        <v>695</v>
      </c>
      <c r="D21" s="94">
        <f>D19-D20</f>
        <v>638</v>
      </c>
      <c r="F21" s="164" t="s">
        <v>32</v>
      </c>
      <c r="G21" s="165"/>
      <c r="H21" s="149">
        <v>2E-3</v>
      </c>
      <c r="I21" s="150"/>
      <c r="J21" s="151"/>
      <c r="L21" s="132"/>
      <c r="M21" s="132"/>
      <c r="N21" s="132"/>
      <c r="O21" s="132"/>
      <c r="P21" s="103"/>
      <c r="R21" s="1" t="b">
        <f>AND(H22&gt;=-0.02, H22&lt;=0.02)</f>
        <v>1</v>
      </c>
    </row>
    <row r="22" spans="1:21" ht="16.5" customHeight="1" thickBot="1" x14ac:dyDescent="0.3">
      <c r="F22" s="217" t="s">
        <v>33</v>
      </c>
      <c r="G22" s="218"/>
      <c r="H22" s="140">
        <f>AVERAGE(H19:J21)</f>
        <v>3.666666666666667E-3</v>
      </c>
      <c r="I22" s="141"/>
      <c r="J22" s="142"/>
      <c r="L22" s="129" t="s">
        <v>34</v>
      </c>
      <c r="M22" s="129"/>
      <c r="N22" s="129"/>
      <c r="O22" s="129"/>
      <c r="P22" s="97">
        <f>IF(R21=TRUE, 1, 0)</f>
        <v>1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9"/>
      <c r="M23" s="129"/>
      <c r="N23" s="129"/>
      <c r="O23" s="129"/>
      <c r="P23" s="100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  <c r="Q26" s="70"/>
    </row>
    <row r="27" spans="1:21" ht="20.100000000000001" customHeight="1" x14ac:dyDescent="0.25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70"/>
    </row>
    <row r="28" spans="1:21" ht="20.100000000000001" customHeight="1" thickBot="1" x14ac:dyDescent="0.3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14" t="s">
        <v>36</v>
      </c>
      <c r="B31" s="215"/>
      <c r="C31" s="215"/>
      <c r="D31" s="215"/>
      <c r="E31" s="215"/>
      <c r="F31" s="216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" customHeight="1" thickBot="1" x14ac:dyDescent="0.3">
      <c r="A32" s="5" t="s">
        <v>9</v>
      </c>
      <c r="B32" s="169" t="s">
        <v>37</v>
      </c>
      <c r="C32" s="170"/>
      <c r="D32" s="171" t="s">
        <v>38</v>
      </c>
      <c r="E32" s="172"/>
      <c r="F32" s="172"/>
      <c r="G32" s="173"/>
      <c r="H32" s="171" t="s">
        <v>39</v>
      </c>
      <c r="I32" s="173"/>
      <c r="J32" s="172" t="s">
        <v>40</v>
      </c>
      <c r="K32" s="172"/>
      <c r="L32" s="200" t="s">
        <v>6</v>
      </c>
      <c r="M32" s="200"/>
      <c r="N32" s="196" t="s">
        <v>7</v>
      </c>
      <c r="O32" s="197"/>
      <c r="P32" s="61" t="s">
        <v>41</v>
      </c>
    </row>
    <row r="33" spans="1:16" ht="18.75" customHeight="1" thickBot="1" x14ac:dyDescent="0.3">
      <c r="A33" s="62" t="s">
        <v>42</v>
      </c>
      <c r="B33" s="167"/>
      <c r="C33" s="168"/>
      <c r="D33" s="174"/>
      <c r="E33" s="175"/>
      <c r="F33" s="175"/>
      <c r="G33" s="176"/>
      <c r="H33" s="174"/>
      <c r="I33" s="176"/>
      <c r="J33" s="180"/>
      <c r="K33" s="181"/>
      <c r="L33" s="178"/>
      <c r="M33" s="179"/>
      <c r="N33" s="198"/>
      <c r="O33" s="199"/>
      <c r="P33" s="60">
        <f t="shared" ref="P33:P41" si="6">L33-N33</f>
        <v>0</v>
      </c>
    </row>
    <row r="34" spans="1:16" ht="18.75" customHeight="1" thickBot="1" x14ac:dyDescent="0.3">
      <c r="A34" s="63" t="s">
        <v>42</v>
      </c>
      <c r="B34" s="166"/>
      <c r="C34" s="166"/>
      <c r="D34" s="121"/>
      <c r="E34" s="122"/>
      <c r="F34" s="122"/>
      <c r="G34" s="123"/>
      <c r="H34" s="121"/>
      <c r="I34" s="123"/>
      <c r="J34" s="194"/>
      <c r="K34" s="195"/>
      <c r="L34" s="178"/>
      <c r="M34" s="179"/>
      <c r="N34" s="198"/>
      <c r="O34" s="199"/>
      <c r="P34" s="60">
        <f t="shared" si="6"/>
        <v>0</v>
      </c>
    </row>
    <row r="35" spans="1:16" ht="19.2" customHeight="1" thickBot="1" x14ac:dyDescent="0.3">
      <c r="A35" s="63" t="s">
        <v>42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77"/>
      <c r="L35" s="124"/>
      <c r="M35" s="125"/>
      <c r="N35" s="117"/>
      <c r="O35" s="118"/>
      <c r="P35" s="60">
        <f t="shared" si="6"/>
        <v>0</v>
      </c>
    </row>
    <row r="36" spans="1:16" ht="19.5" customHeight="1" thickBot="1" x14ac:dyDescent="0.3">
      <c r="A36" s="62" t="s">
        <v>42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0">
        <f t="shared" si="6"/>
        <v>0</v>
      </c>
    </row>
    <row r="37" spans="1:16" ht="19.5" customHeight="1" thickBot="1" x14ac:dyDescent="0.3">
      <c r="A37" s="63" t="s">
        <v>42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0">
        <f t="shared" si="6"/>
        <v>0</v>
      </c>
    </row>
    <row r="38" spans="1:16" ht="19.5" customHeight="1" thickBot="1" x14ac:dyDescent="0.3">
      <c r="A38" s="63" t="s">
        <v>42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0">
        <f t="shared" si="6"/>
        <v>0</v>
      </c>
    </row>
    <row r="39" spans="1:16" ht="19.5" customHeight="1" thickBot="1" x14ac:dyDescent="0.3">
      <c r="A39" s="62" t="s">
        <v>42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60">
        <f t="shared" si="6"/>
        <v>0</v>
      </c>
    </row>
    <row r="40" spans="1:16" ht="19.5" customHeight="1" thickBot="1" x14ac:dyDescent="0.3">
      <c r="A40" s="63" t="s">
        <v>42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0">
        <f t="shared" si="6"/>
        <v>0</v>
      </c>
    </row>
    <row r="41" spans="1:16" ht="18.75" customHeight="1" x14ac:dyDescent="0.25">
      <c r="A41" s="63" t="s">
        <v>42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60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2025-10-29T00:45:06Z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