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18AF3CB7-76F8-43A6-A334-11FA12B87F08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F9" i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<sst xmlns="http://schemas.openxmlformats.org/spreadsheetml/2006/main" count="89" uniqueCount="57">
  <si>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</si>
  <si>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</si>
  <si>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</si>
  <si>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</si>
  <si>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</si>
  <si>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</si>
  <si>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</si>
  <si>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</si>
  <si>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</si>
  <si>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</si>
  <si>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</si>
  <si>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</si>
  <si>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</si>
  <si>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</si>
  <si>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</si>
  <si>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</si>
  <si>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DINNINGA/ MECH/ RR</t>
  </si>
  <si>
    <t>AC-3</t>
  </si>
  <si>
    <t>DINNING B/ DRIVE-THU/ ORDER</t>
  </si>
  <si>
    <t>AC-4</t>
  </si>
  <si>
    <t>PLAY AREA</t>
  </si>
  <si>
    <t>AC-5</t>
  </si>
  <si>
    <t>SERVICE/ STAFF AREA</t>
  </si>
  <si>
    <t>AC-6</t>
  </si>
  <si>
    <t>EF-1</t>
  </si>
  <si>
    <t>HD 1</t>
  </si>
  <si>
    <t>EF-2</t>
  </si>
  <si>
    <t>HD 2</t>
  </si>
  <si>
    <t>EF-3</t>
  </si>
  <si>
    <t>RESTROOM</t>
  </si>
  <si>
    <t>EF-4</t>
  </si>
  <si>
    <t>HD3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</si>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</sst>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C10" sqref="C10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201" t="s">
        <v>2</v>
      </c>
      <c r="D4" s="202"/>
      <c r="E4" s="184" t="s">
        <v>3</v>
      </c>
      <c r="F4" s="182"/>
      <c r="G4" s="207" t="s">
        <v>4</v>
      </c>
      <c r="H4" s="208"/>
      <c r="I4" s="199" t="s">
        <v>5</v>
      </c>
      <c r="J4" s="200"/>
      <c r="K4" s="205" t="s">
        <v>6</v>
      </c>
      <c r="L4" s="206"/>
      <c r="M4" s="203" t="s">
        <v>7</v>
      </c>
      <c r="N4" s="204"/>
      <c r="O4" s="203" t="s">
        <v>8</v>
      </c>
      <c r="P4" s="204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>C6-G6</f>
        <v>6400</v>
      </c>
      <c r="F6" s="24">
        <f t="shared" ref="E6:F7" si="0">D6-H6</f>
        <v>0</v>
      </c>
      <c r="G6" s="25">
        <v>1600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3400</v>
      </c>
      <c r="D7" s="36"/>
      <c r="E7" s="23">
        <f t="shared" ref="E7:E12" si="1">C7-G7</f>
        <v>2550</v>
      </c>
      <c r="F7" s="36">
        <f t="shared" si="0"/>
        <v>0</v>
      </c>
      <c r="G7" s="37">
        <v>850</v>
      </c>
      <c r="H7" s="38"/>
      <c r="I7" s="39">
        <f t="shared" ref="I7:J7" si="2">G7/C7</f>
        <v>0.25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7000</v>
      </c>
      <c r="D8" s="36"/>
      <c r="E8" s="23">
        <f t="shared" si="1"/>
        <v>5600</v>
      </c>
      <c r="F8" s="36">
        <f t="shared" ref="F8:F11" si="3">D8-H8</f>
        <v>0</v>
      </c>
      <c r="G8" s="37">
        <v>1400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2000</v>
      </c>
      <c r="D9" s="36"/>
      <c r="E9" s="23">
        <f t="shared" si="1"/>
        <v>1700</v>
      </c>
      <c r="F9" s="36">
        <f t="shared" si="3"/>
        <v>0</v>
      </c>
      <c r="G9" s="37">
        <v>300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1200</v>
      </c>
      <c r="D10" s="114"/>
      <c r="E10" s="23">
        <f t="shared" si="1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23</v>
      </c>
      <c r="B11" s="71" t="s">
        <v>14</v>
      </c>
      <c r="C11" s="35"/>
      <c r="D11" s="36"/>
      <c r="E11" s="23">
        <f t="shared" si="1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134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3"/>
      <c r="P13" s="44"/>
      <c r="Q13" s="61"/>
      <c r="R13" s="66"/>
    </row>
    <row r="14" spans="1:18" ht="20.100000000000001" customHeight="1">
      <c r="A14" s="116" t="s">
        <v>28</v>
      </c>
      <c r="B14" s="117" t="s">
        <v>29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43"/>
      <c r="N14" s="44"/>
      <c r="O14" s="124">
        <v>300</v>
      </c>
      <c r="P14" s="125"/>
      <c r="Q14" s="61"/>
      <c r="R14" s="66"/>
    </row>
    <row r="15" spans="1:18" ht="20.100000000000001" customHeight="1">
      <c r="A15" s="116" t="s">
        <v>30</v>
      </c>
      <c r="B15" s="71" t="s">
        <v>31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32"/>
      <c r="M15" s="131">
        <v>701</v>
      </c>
      <c r="N15" s="131"/>
      <c r="O15" s="133"/>
      <c r="P15" s="123"/>
      <c r="Q15" s="61"/>
      <c r="R15" s="66"/>
    </row>
    <row r="16" spans="1:18" ht="20.100000000000001" customHeight="1">
      <c r="A16" s="211" t="s">
        <v>32</v>
      </c>
      <c r="B16" s="212"/>
      <c r="C16" s="74">
        <f t="shared" ref="C16:H16" si="8">SUM(C6:C15)</f>
        <v>21600</v>
      </c>
      <c r="D16" s="75">
        <f t="shared" si="8"/>
        <v>0</v>
      </c>
      <c r="E16" s="74">
        <f t="shared" si="8"/>
        <v>17250</v>
      </c>
      <c r="F16" s="75">
        <f t="shared" si="8"/>
        <v>0</v>
      </c>
      <c r="G16" s="76">
        <f t="shared" si="8"/>
        <v>4350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0</v>
      </c>
      <c r="O16" s="81">
        <f t="shared" si="9"/>
        <v>300</v>
      </c>
      <c r="P16" s="82">
        <f t="shared" si="9"/>
        <v>0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33</v>
      </c>
      <c r="B18" s="83"/>
      <c r="C18" s="83"/>
      <c r="D18" s="83"/>
      <c r="F18" s="168" t="s">
        <v>34</v>
      </c>
      <c r="G18" s="169"/>
      <c r="H18" s="142" t="s">
        <v>35</v>
      </c>
      <c r="I18" s="143"/>
      <c r="J18" s="144"/>
      <c r="L18" s="95" t="s">
        <v>36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60" t="s">
        <v>32</v>
      </c>
      <c r="B19" s="161"/>
      <c r="C19" s="86" t="s">
        <v>11</v>
      </c>
      <c r="D19" s="87" t="s">
        <v>12</v>
      </c>
      <c r="F19" s="170"/>
      <c r="G19" s="171"/>
      <c r="H19" s="145"/>
      <c r="I19" s="146"/>
      <c r="J19" s="147"/>
      <c r="L19" s="139" t="s">
        <v>37</v>
      </c>
      <c r="M19" s="139"/>
      <c r="N19" s="139"/>
      <c r="O19" s="139"/>
      <c r="P19" s="98">
        <f>IF(R18=TRUE, 1, 0)</f>
        <v>1</v>
      </c>
    </row>
    <row r="20" spans="1:21" ht="18.75" customHeight="1">
      <c r="A20" s="162" t="s">
        <v>38</v>
      </c>
      <c r="B20" s="163"/>
      <c r="C20" s="88">
        <f>G16+K16</f>
        <v>4350</v>
      </c>
      <c r="D20" s="89">
        <f>H16+L16</f>
        <v>0</v>
      </c>
      <c r="F20" s="216" t="s">
        <v>39</v>
      </c>
      <c r="G20" s="217"/>
      <c r="H20" s="151"/>
      <c r="I20" s="152"/>
      <c r="J20" s="153"/>
      <c r="L20" s="140"/>
      <c r="M20" s="140"/>
      <c r="N20" s="140"/>
      <c r="O20" s="140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64" t="s">
        <v>40</v>
      </c>
      <c r="B21" s="165"/>
      <c r="C21" s="92">
        <f>M16+O16</f>
        <v>3615</v>
      </c>
      <c r="D21" s="93">
        <f>N16+P16</f>
        <v>0</v>
      </c>
      <c r="F21" s="218" t="s">
        <v>41</v>
      </c>
      <c r="G21" s="219"/>
      <c r="H21" s="154"/>
      <c r="I21" s="155"/>
      <c r="J21" s="156"/>
      <c r="L21" s="141" t="s">
        <v>42</v>
      </c>
      <c r="M21" s="141"/>
      <c r="N21" s="141"/>
      <c r="O21" s="141"/>
      <c r="P21" s="99" t="e">
        <f>IF(R20=TRUE, 1, 0)</f>
        <v>#DIV/0!</v>
      </c>
    </row>
    <row r="22" spans="1:21" ht="18.75" customHeight="1" thickBot="1">
      <c r="A22" s="166" t="s">
        <v>43</v>
      </c>
      <c r="B22" s="167"/>
      <c r="C22" s="90">
        <f>C20-C21</f>
        <v>735</v>
      </c>
      <c r="D22" s="91">
        <f>D20-D21</f>
        <v>0</v>
      </c>
      <c r="F22" s="197" t="s">
        <v>44</v>
      </c>
      <c r="G22" s="198"/>
      <c r="H22" s="157"/>
      <c r="I22" s="158"/>
      <c r="J22" s="159"/>
      <c r="L22" s="140"/>
      <c r="M22" s="140"/>
      <c r="N22" s="140"/>
      <c r="O22" s="140"/>
      <c r="P22" s="100"/>
      <c r="R22" s="1" t="e">
        <f>AND(H23&gt;=-0.02, H23&lt;=0.02)</f>
        <v>#DIV/0!</v>
      </c>
    </row>
    <row r="23" spans="1:21" ht="16.5" customHeight="1" thickBot="1">
      <c r="F23" s="232" t="s">
        <v>45</v>
      </c>
      <c r="G23" s="233"/>
      <c r="H23" s="148" t="e">
        <f>AVERAGE(H20:J22)</f>
        <v>#DIV/0!</v>
      </c>
      <c r="I23" s="149"/>
      <c r="J23" s="150"/>
      <c r="L23" s="137" t="s">
        <v>46</v>
      </c>
      <c r="M23" s="137"/>
      <c r="N23" s="137"/>
      <c r="O23" s="137"/>
      <c r="P23" s="94" t="e">
        <f>IF(R22=TRUE, 1, 0)</f>
        <v>#DIV/0!</v>
      </c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7"/>
      <c r="M24" s="137"/>
      <c r="N24" s="137"/>
      <c r="O24" s="137"/>
      <c r="P24" s="97"/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20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2"/>
      <c r="Q27" s="67"/>
    </row>
    <row r="28" spans="1:21" ht="20.100000000000001" customHeight="1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5"/>
      <c r="Q28" s="67"/>
    </row>
    <row r="29" spans="1:21" ht="20.100000000000001" customHeight="1" thickBot="1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29" t="s">
        <v>48</v>
      </c>
      <c r="B32" s="230"/>
      <c r="C32" s="230"/>
      <c r="D32" s="230"/>
      <c r="E32" s="230"/>
      <c r="F32" s="231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78" t="s">
        <v>49</v>
      </c>
      <c r="C33" s="179"/>
      <c r="D33" s="182" t="s">
        <v>50</v>
      </c>
      <c r="E33" s="183"/>
      <c r="F33" s="183"/>
      <c r="G33" s="184"/>
      <c r="H33" s="182" t="s">
        <v>51</v>
      </c>
      <c r="I33" s="184"/>
      <c r="J33" s="183" t="s">
        <v>52</v>
      </c>
      <c r="K33" s="183"/>
      <c r="L33" s="215" t="s">
        <v>6</v>
      </c>
      <c r="M33" s="215"/>
      <c r="N33" s="213" t="s">
        <v>7</v>
      </c>
      <c r="O33" s="214"/>
      <c r="P33" s="58" t="s">
        <v>53</v>
      </c>
    </row>
    <row r="34" spans="1:16" ht="18.75" customHeight="1" thickBot="1">
      <c r="A34" s="59" t="s">
        <v>54</v>
      </c>
      <c r="B34" s="176" t="s">
        <v>55</v>
      </c>
      <c r="C34" s="177"/>
      <c r="D34" s="185"/>
      <c r="E34" s="186"/>
      <c r="F34" s="186"/>
      <c r="G34" s="187"/>
      <c r="H34" s="185" t="s">
        <v>56</v>
      </c>
      <c r="I34" s="187"/>
      <c r="J34" s="191" t="s">
        <v>56</v>
      </c>
      <c r="K34" s="192"/>
      <c r="L34" s="189">
        <v>0</v>
      </c>
      <c r="M34" s="190"/>
      <c r="N34" s="209">
        <v>1080</v>
      </c>
      <c r="O34" s="210"/>
      <c r="P34" s="57">
        <f t="shared" ref="P34:P36" si="10">L34-N34</f>
        <v>-1080</v>
      </c>
    </row>
    <row r="35" spans="1:16" ht="18.75" customHeight="1" thickBot="1">
      <c r="A35" s="60" t="s">
        <v>54</v>
      </c>
      <c r="B35" s="175" t="s">
        <v>55</v>
      </c>
      <c r="C35" s="175"/>
      <c r="D35" s="172"/>
      <c r="E35" s="173"/>
      <c r="F35" s="173"/>
      <c r="G35" s="174"/>
      <c r="H35" s="172" t="s">
        <v>56</v>
      </c>
      <c r="I35" s="174"/>
      <c r="J35" s="195" t="s">
        <v>56</v>
      </c>
      <c r="K35" s="196"/>
      <c r="L35" s="189">
        <v>0</v>
      </c>
      <c r="M35" s="190"/>
      <c r="N35" s="209">
        <v>832</v>
      </c>
      <c r="O35" s="210"/>
      <c r="P35" s="57">
        <f t="shared" ref="P35" si="11">L35-N35</f>
        <v>-832</v>
      </c>
    </row>
    <row r="36" spans="1:16" ht="18.75" customHeight="1" thickBot="1">
      <c r="A36" s="60" t="s">
        <v>54</v>
      </c>
      <c r="B36" s="175" t="s">
        <v>55</v>
      </c>
      <c r="C36" s="175"/>
      <c r="D36" s="172"/>
      <c r="E36" s="173"/>
      <c r="F36" s="173"/>
      <c r="G36" s="174"/>
      <c r="H36" s="172" t="s">
        <v>56</v>
      </c>
      <c r="I36" s="174"/>
      <c r="J36" s="195" t="s">
        <v>56</v>
      </c>
      <c r="K36" s="196"/>
      <c r="L36" s="189">
        <v>0</v>
      </c>
      <c r="M36" s="190"/>
      <c r="N36" s="209">
        <v>701</v>
      </c>
      <c r="O36" s="210"/>
      <c r="P36" s="57">
        <f t="shared" si="10"/>
        <v>-701</v>
      </c>
    </row>
    <row r="37" spans="1:16" ht="19.149999999999999" customHeight="1">
      <c r="A37" s="60" t="s">
        <v>54</v>
      </c>
      <c r="B37" s="180" t="s">
        <v>55</v>
      </c>
      <c r="C37" s="181"/>
      <c r="D37" s="172"/>
      <c r="E37" s="173"/>
      <c r="F37" s="173"/>
      <c r="G37" s="174"/>
      <c r="H37" s="172" t="s">
        <v>56</v>
      </c>
      <c r="I37" s="174"/>
      <c r="J37" s="172" t="s">
        <v>56</v>
      </c>
      <c r="K37" s="188"/>
      <c r="L37" s="193">
        <v>0</v>
      </c>
      <c r="M37" s="194"/>
      <c r="N37" s="135">
        <v>390</v>
      </c>
      <c r="O37" s="136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18B3514B-38F3-44AE-A306-3CCA48EE8C96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2024-05-13T14:23:24Z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