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OneDrive - National TAB\Documents\Projects\CFA Branson\"/>
    </mc:Choice>
  </mc:AlternateContent>
  <xr:revisionPtr revIDLastSave="0" documentId="8_{8C1EFA7E-F3D5-41DA-90DF-651139805D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s="1"/>
  <c r="F15" i="1" l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<sst xmlns="http://schemas.openxmlformats.org/spreadsheetml/2006/main" count="86" uniqueCount="55">
  <si>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</si>
  <si>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</si>
  <si>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</si>
  <si>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</si>
  <si>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</si>
  <si>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</si>
  <si>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</si>
  <si>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</si>
  <si>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</si>
  <si>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</si>
  <si>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</si>
  <si>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</si>
  <si>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</si>
  <si>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</si>
  <si>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</si>
  <si>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</si>
  <si>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DRIVE THRU </t>
  </si>
  <si>
    <t>AC-3</t>
  </si>
  <si>
    <t xml:space="preserve">DINNING </t>
  </si>
  <si>
    <t>AC-4</t>
  </si>
  <si>
    <t xml:space="preserve">BOH 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</si>
  <si>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</si>
  <si>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</si>
  <si>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</si>
  <si>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</si>
  <si>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</si>
  <si>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</si>
  <si>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</si>
  <si>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</si>
  <si>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</si>
  <si>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</si>
  <si>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</si>
  <si>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</si>
  <si>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</si>
  <si>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</si>
  <si>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</si>
  <si>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</si>
  <si>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</si>
  <si>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</si>
  <si>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</si>
  <si>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</si>
  <si>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</si>
  <si>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</si>
  <si>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</si>
  <si>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</si>
  <si>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</si>
  <si>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</si>
  <si>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</si>
  <si>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</si>
  <si>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</si>
  <si>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</si>
  <si>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</si>
  <si>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</si>
  <si>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</si>
  <si>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BUILDING PRESSURE INITIALLY 0.04" AFTER BALANCING ALL OA FLOWS. WINDY/RAINY CONDITIONS MAY HAVE AFFECTED READINGS. REDUCED AC-2 AND 3 OA FROM 33% TO 30%.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</si>
</sst>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D12" sqref="D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>
        <v>9146</v>
      </c>
      <c r="E6" s="23">
        <f t="shared" ref="E6:F7" si="0">C6-G6</f>
        <v>7000</v>
      </c>
      <c r="F6" s="24">
        <f t="shared" si="0"/>
        <v>7398</v>
      </c>
      <c r="G6" s="25">
        <v>1750</v>
      </c>
      <c r="H6" s="26">
        <v>1748</v>
      </c>
      <c r="I6" s="27">
        <f>G6/C6</f>
        <v>0.2</v>
      </c>
      <c r="J6" s="28">
        <f>H6/D6</f>
        <v>0.19112180188060354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5250</v>
      </c>
      <c r="D7" s="36">
        <v>5402</v>
      </c>
      <c r="E7" s="35">
        <f t="shared" si="0"/>
        <v>4095</v>
      </c>
      <c r="F7" s="36">
        <f t="shared" si="0"/>
        <v>4196</v>
      </c>
      <c r="G7" s="37">
        <v>1155</v>
      </c>
      <c r="H7" s="38">
        <v>1206</v>
      </c>
      <c r="I7" s="39">
        <f t="shared" ref="I7:J7" si="1">G7/C7</f>
        <v>0.22</v>
      </c>
      <c r="J7" s="40">
        <f t="shared" si="1"/>
        <v>0.22325064790818216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5250</v>
      </c>
      <c r="D8" s="36">
        <v>5191</v>
      </c>
      <c r="E8" s="35">
        <f t="shared" ref="E8:E11" si="2">C8-G8</f>
        <v>3900</v>
      </c>
      <c r="F8" s="36">
        <f t="shared" ref="F8:F11" si="3">D8-H8</f>
        <v>3895</v>
      </c>
      <c r="G8" s="37">
        <v>1350</v>
      </c>
      <c r="H8" s="38">
        <v>1296</v>
      </c>
      <c r="I8" s="39">
        <f t="shared" ref="I8:I9" si="4">G8/C8</f>
        <v>0.25714285714285712</v>
      </c>
      <c r="J8" s="40">
        <f t="shared" ref="J8:J9" si="5">H8/D8</f>
        <v>0.24966287805817761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1875</v>
      </c>
      <c r="D9" s="36">
        <v>1868</v>
      </c>
      <c r="E9" s="35">
        <f t="shared" si="2"/>
        <v>1375</v>
      </c>
      <c r="F9" s="36">
        <f t="shared" si="3"/>
        <v>1328</v>
      </c>
      <c r="G9" s="37">
        <v>500</v>
      </c>
      <c r="H9" s="38">
        <v>540</v>
      </c>
      <c r="I9" s="39">
        <f t="shared" si="4"/>
        <v>0.26666666666666666</v>
      </c>
      <c r="J9" s="40">
        <f t="shared" si="5"/>
        <v>0.28907922912205569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1832</v>
      </c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1460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>
        <v>294</v>
      </c>
      <c r="Q14" s="61"/>
      <c r="R14" s="66"/>
    </row>
    <row r="15" spans="1:18" ht="20.100000000000001" customHeight="1" thickBot="1" x14ac:dyDescent="0.3">
      <c r="A15" s="203" t="s">
        <v>29</v>
      </c>
      <c r="B15" s="204"/>
      <c r="C15" s="74">
        <f t="shared" ref="C15:H15" si="8">SUM(C6:C14)</f>
        <v>21125</v>
      </c>
      <c r="D15" s="75">
        <f t="shared" si="8"/>
        <v>21607</v>
      </c>
      <c r="E15" s="74">
        <f t="shared" si="8"/>
        <v>16370</v>
      </c>
      <c r="F15" s="75">
        <f t="shared" si="8"/>
        <v>16817</v>
      </c>
      <c r="G15" s="76">
        <f t="shared" si="8"/>
        <v>4755</v>
      </c>
      <c r="H15" s="77">
        <f t="shared" si="8"/>
        <v>4790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3292</v>
      </c>
      <c r="O15" s="81">
        <f t="shared" si="9"/>
        <v>300</v>
      </c>
      <c r="P15" s="82">
        <f t="shared" si="9"/>
        <v>294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 x14ac:dyDescent="0.25">
      <c r="A19" s="154" t="s">
        <v>35</v>
      </c>
      <c r="B19" s="155"/>
      <c r="C19" s="88">
        <f>G15+K15</f>
        <v>4755</v>
      </c>
      <c r="D19" s="89">
        <f>H15+L15</f>
        <v>4790</v>
      </c>
      <c r="F19" s="208" t="s">
        <v>36</v>
      </c>
      <c r="G19" s="209"/>
      <c r="H19" s="143">
        <v>2E-3</v>
      </c>
      <c r="I19" s="144"/>
      <c r="J19" s="145"/>
      <c r="L19" s="132"/>
      <c r="M19" s="132"/>
      <c r="N19" s="132"/>
      <c r="O19" s="132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37</v>
      </c>
      <c r="B20" s="157"/>
      <c r="C20" s="92">
        <f>M15+O15</f>
        <v>3615</v>
      </c>
      <c r="D20" s="93">
        <f>N15+P15</f>
        <v>3586</v>
      </c>
      <c r="F20" s="210" t="s">
        <v>38</v>
      </c>
      <c r="G20" s="211"/>
      <c r="H20" s="146">
        <v>3.0000000000000001E-3</v>
      </c>
      <c r="I20" s="147"/>
      <c r="J20" s="148"/>
      <c r="L20" s="133" t="s">
        <v>39</v>
      </c>
      <c r="M20" s="133"/>
      <c r="N20" s="133"/>
      <c r="O20" s="133"/>
      <c r="P20" s="99">
        <f>IF(R19=TRUE, 1, 0)</f>
        <v>1</v>
      </c>
    </row>
    <row r="21" spans="1:21" ht="18.75" customHeight="1" thickBot="1" x14ac:dyDescent="0.35">
      <c r="A21" s="158" t="s">
        <v>40</v>
      </c>
      <c r="B21" s="159"/>
      <c r="C21" s="90">
        <f>C19-C20</f>
        <v>1140</v>
      </c>
      <c r="D21" s="91">
        <f>D19-D20</f>
        <v>1204</v>
      </c>
      <c r="F21" s="189" t="s">
        <v>41</v>
      </c>
      <c r="G21" s="190"/>
      <c r="H21" s="149">
        <v>5.0000000000000001E-3</v>
      </c>
      <c r="I21" s="150"/>
      <c r="J21" s="151"/>
      <c r="L21" s="132"/>
      <c r="M21" s="132"/>
      <c r="N21" s="132"/>
      <c r="O21" s="132"/>
      <c r="P21" s="100"/>
      <c r="R21" s="1" t="b">
        <f>AND(H22&gt;=-0.02, H22&lt;=0.02)</f>
        <v>1</v>
      </c>
    </row>
    <row r="22" spans="1:21" ht="16.5" customHeight="1" thickBot="1" x14ac:dyDescent="0.3">
      <c r="F22" s="224" t="s">
        <v>42</v>
      </c>
      <c r="G22" s="225"/>
      <c r="H22" s="140">
        <f>AVERAGE(H19:J21)</f>
        <v>3.3333333333333335E-3</v>
      </c>
      <c r="I22" s="141"/>
      <c r="J22" s="142"/>
      <c r="L22" s="129" t="s">
        <v>43</v>
      </c>
      <c r="M22" s="129"/>
      <c r="N22" s="129"/>
      <c r="O22" s="129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12" t="s">
        <v>54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3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 x14ac:dyDescent="0.3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2" customHeight="1" x14ac:dyDescent="0.25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0D7BC-0A0E-4AC3-9A5D-E0C37F5C0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2023-12-05T21:05:43Z</cp:lastPrinted>
  <dcterms:created xsi:type="dcterms:W3CDTF">2015-11-16T19:09:52Z</dcterms:created>
  <dcterms:modified xsi:type="dcterms:W3CDTF">2023-12-05T21:06:00Z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