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58B390C0-731E-4693-A66C-5B6DFAF82B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7" i="1"/>
  <c r="F8" i="1"/>
  <c r="F9" i="1"/>
  <c r="F10" i="1"/>
  <c r="F11" i="1"/>
  <c r="F12" i="1"/>
  <c r="F13" i="1"/>
  <c r="F14" i="1"/>
  <c r="F15" i="1"/>
  <c r="F6" i="1"/>
  <c r="E7" i="1"/>
  <c r="E8" i="1"/>
  <c r="E9" i="1"/>
  <c r="E10" i="1"/>
  <c r="E11" i="1"/>
  <c r="E12" i="1"/>
  <c r="E13" i="1"/>
  <c r="E14" i="1"/>
  <c r="E15" i="1"/>
  <c r="E6" i="1"/>
  <c r="J7" i="1"/>
  <c r="J8" i="1"/>
  <c r="J9" i="1"/>
  <c r="J10" i="1"/>
  <c r="J11" i="1"/>
  <c r="J12" i="1"/>
  <c r="J13" i="1"/>
  <c r="J14" i="1"/>
  <c r="J15" i="1"/>
  <c r="I7" i="1"/>
  <c r="I8" i="1"/>
  <c r="I9" i="1"/>
  <c r="I10" i="1"/>
  <c r="I11" i="1"/>
  <c r="I12" i="1"/>
  <c r="I13" i="1"/>
  <c r="I14" i="1"/>
  <c r="I15" i="1"/>
  <c r="P46" i="1" l="1"/>
  <c r="P47" i="1"/>
  <c r="P48" i="1"/>
  <c r="P49" i="1"/>
  <c r="P50" i="1"/>
  <c r="P51" i="1"/>
  <c r="P25" i="1" l="1"/>
  <c r="O25" i="1"/>
  <c r="N25" i="1"/>
  <c r="M25" i="1"/>
  <c r="L25" i="1"/>
  <c r="H25" i="1"/>
  <c r="G25" i="1"/>
  <c r="D25" i="1"/>
  <c r="C25" i="1"/>
  <c r="P45" i="1" l="1"/>
  <c r="P44" i="1"/>
  <c r="P43" i="1"/>
  <c r="T29" i="1" l="1"/>
  <c r="R31" i="1"/>
  <c r="P32" i="1" s="1"/>
  <c r="D30" i="1" l="1"/>
  <c r="D29" i="1"/>
  <c r="T27" i="1" l="1"/>
  <c r="D31" i="1"/>
  <c r="U29" i="1" s="1"/>
  <c r="R29" i="1" s="1"/>
  <c r="J6" i="1"/>
  <c r="I6" i="1"/>
  <c r="U27" i="1" l="1"/>
  <c r="R27" i="1" s="1"/>
  <c r="P28" i="1" s="1"/>
  <c r="P30" i="1"/>
  <c r="E25" i="1" l="1"/>
  <c r="F25" i="1"/>
</calcChain>
</file>

<file path=xl/sharedStrings.xml><?xml version="1.0" encoding="utf-8"?>
<sst xmlns="http://schemas.openxmlformats.org/spreadsheetml/2006/main" count="106" uniqueCount="67">
  <si>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</si>
  <si>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</si>
  <si>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</si>
  <si>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</si>
  <si>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</si>
  <si>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</si>
  <si>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</si>
  <si>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</si>
  <si>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</si>
  <si>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</si>
  <si>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</si>
  <si>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</si>
  <si>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</si>
  <si>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</si>
  <si>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</si>
  <si>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</si>
  <si>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</si>
  <si>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</si>
  <si>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</si>
  <si>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</si>
  <si>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</si>
  <si>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</si>
  <si>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</si>
  <si>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</si>
  <si>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</si>
  <si>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</si>
  <si>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</si>
  <si>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</si>
  <si>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</si>
  <si>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</si>
  <si>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</si>
  <si>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</si>
  <si>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</si>
  <si>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</si>
  <si>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</si>
  <si>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</si>
  <si>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</si>
  <si>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</si>
  <si>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RESTROOM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</si>
  <si>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</si>
  <si>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</si>
  <si>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</si>
  <si>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</si>
  <si>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</si>
  <si>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</si>
  <si>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</si>
  <si>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</si>
  <si>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</si>
  <si>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</si>
  <si>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EF-2</t>
  </si>
  <si>
    <t>EF-3</t>
  </si>
  <si>
    <t>EF-4</t>
  </si>
  <si>
    <t>EF-5</t>
  </si>
  <si>
    <t>MUA-1</t>
  </si>
  <si>
    <t>MUA-2</t>
  </si>
  <si>
    <t>DOAS-1</t>
  </si>
  <si>
    <t>DOAS-2</t>
  </si>
  <si>
    <t>HOODS</t>
  </si>
  <si>
    <t>HOST AREA</t>
  </si>
  <si>
    <t>MAIN DINING</t>
  </si>
  <si>
    <t>PRIVATE DINING</t>
  </si>
  <si>
    <t>HOOD-4</t>
  </si>
  <si>
    <t>HOOD-3</t>
  </si>
  <si>
    <t>HOOD-2</t>
  </si>
  <si>
    <t>HOOD-5</t>
  </si>
  <si>
    <t>NL</t>
  </si>
  <si>
    <t>NO DESIGN AIR FLOW GIVEN FOR ANY EQUIPMENT. RTU SUPPLY BASED ON 400 CFM/TON. RTU OA 20% OF SUPPLY. EF DESIGN BASED ON 225 CFM/FOOT OF HOOD THAT THE FAN SERVES.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</si>
</sst>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8" fillId="0" borderId="6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347020</xdr:colOff>
      <xdr:row>1</xdr:row>
      <xdr:rowOff>80694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1"/>
  <sheetViews>
    <sheetView showGridLines="0" tabSelected="1" view="pageBreakPreview" topLeftCell="A3" zoomScale="85" zoomScaleNormal="55" zoomScaleSheetLayoutView="85" workbookViewId="0">
      <selection activeCell="A39" sqref="A39"/>
    </sheetView>
  </sheetViews>
  <sheetFormatPr defaultColWidth="9.109375" defaultRowHeight="13.2" x14ac:dyDescent="0.25"/>
  <cols>
    <col min="1" max="1" width="8.109375" style="1" customWidth="1"/>
    <col min="2" max="2" width="12.1093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71.400000000000006" customHeight="1" x14ac:dyDescent="0.25"/>
    <row r="2" spans="1:18" ht="21.75" customHeight="1" x14ac:dyDescent="0.3">
      <c r="A2" s="112" t="s">
        <v>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8" ht="9.75" customHeight="1" thickBot="1" x14ac:dyDescent="0.35">
      <c r="A3" s="82"/>
    </row>
    <row r="4" spans="1:18" ht="20.100000000000001" customHeight="1" thickBot="1" x14ac:dyDescent="0.3">
      <c r="A4" s="6"/>
      <c r="B4" s="8" t="s">
        <v>5</v>
      </c>
      <c r="C4" s="166" t="s">
        <v>0</v>
      </c>
      <c r="D4" s="167"/>
      <c r="E4" s="155" t="s">
        <v>1</v>
      </c>
      <c r="F4" s="153"/>
      <c r="G4" s="172" t="s">
        <v>2</v>
      </c>
      <c r="H4" s="173"/>
      <c r="I4" s="164" t="s">
        <v>25</v>
      </c>
      <c r="J4" s="165"/>
      <c r="K4" s="170" t="s">
        <v>3</v>
      </c>
      <c r="L4" s="171"/>
      <c r="M4" s="168" t="s">
        <v>4</v>
      </c>
      <c r="N4" s="169"/>
      <c r="O4" s="168" t="s">
        <v>36</v>
      </c>
      <c r="P4" s="169"/>
      <c r="Q4" s="7"/>
      <c r="R4" s="56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6"/>
    </row>
    <row r="6" spans="1:18" ht="20.100000000000001" customHeight="1" thickBot="1" x14ac:dyDescent="0.3">
      <c r="A6" s="66" t="s">
        <v>39</v>
      </c>
      <c r="B6" s="64" t="s">
        <v>37</v>
      </c>
      <c r="C6" s="23">
        <v>3400</v>
      </c>
      <c r="D6" s="24">
        <v>2974</v>
      </c>
      <c r="E6" s="23">
        <f>C6-G6</f>
        <v>2720</v>
      </c>
      <c r="F6" s="24">
        <f>D6-H6</f>
        <v>2645</v>
      </c>
      <c r="G6" s="25">
        <v>680</v>
      </c>
      <c r="H6" s="26">
        <v>329</v>
      </c>
      <c r="I6" s="27">
        <f>G6/C6</f>
        <v>0.2</v>
      </c>
      <c r="J6" s="28">
        <f>H6/D6</f>
        <v>0.11062542030934767</v>
      </c>
      <c r="K6" s="29"/>
      <c r="L6" s="30"/>
      <c r="M6" s="31"/>
      <c r="N6" s="32"/>
      <c r="O6" s="33"/>
      <c r="P6" s="34"/>
      <c r="Q6" s="62"/>
      <c r="R6" s="60"/>
    </row>
    <row r="7" spans="1:18" ht="20.100000000000001" customHeight="1" thickBot="1" x14ac:dyDescent="0.3">
      <c r="A7" s="66" t="s">
        <v>40</v>
      </c>
      <c r="B7" s="64" t="s">
        <v>37</v>
      </c>
      <c r="C7" s="201">
        <v>5200</v>
      </c>
      <c r="D7" s="202">
        <v>4740</v>
      </c>
      <c r="E7" s="23">
        <f t="shared" ref="E7:E17" si="0">C7-G7</f>
        <v>4160</v>
      </c>
      <c r="F7" s="24">
        <f t="shared" ref="F7:F15" si="1">D7-H7</f>
        <v>4068</v>
      </c>
      <c r="G7" s="203">
        <v>1040</v>
      </c>
      <c r="H7" s="204">
        <v>672</v>
      </c>
      <c r="I7" s="27">
        <f t="shared" ref="I7:I15" si="2">G7/C7</f>
        <v>0.2</v>
      </c>
      <c r="J7" s="28">
        <f t="shared" ref="J7:J15" si="3">H7/D7</f>
        <v>0.14177215189873418</v>
      </c>
      <c r="K7" s="205"/>
      <c r="L7" s="206"/>
      <c r="M7" s="207"/>
      <c r="N7" s="208"/>
      <c r="O7" s="209"/>
      <c r="P7" s="210"/>
      <c r="Q7" s="62"/>
      <c r="R7" s="60"/>
    </row>
    <row r="8" spans="1:18" ht="20.100000000000001" customHeight="1" thickBot="1" x14ac:dyDescent="0.3">
      <c r="A8" s="66" t="s">
        <v>41</v>
      </c>
      <c r="B8" s="64" t="s">
        <v>37</v>
      </c>
      <c r="C8" s="201">
        <v>5200</v>
      </c>
      <c r="D8" s="202">
        <v>4670</v>
      </c>
      <c r="E8" s="23">
        <f t="shared" si="0"/>
        <v>4160</v>
      </c>
      <c r="F8" s="24">
        <f t="shared" si="1"/>
        <v>4080</v>
      </c>
      <c r="G8" s="203">
        <v>1040</v>
      </c>
      <c r="H8" s="204">
        <v>590</v>
      </c>
      <c r="I8" s="27">
        <f t="shared" si="2"/>
        <v>0.2</v>
      </c>
      <c r="J8" s="28">
        <f t="shared" si="3"/>
        <v>0.12633832976445397</v>
      </c>
      <c r="K8" s="205"/>
      <c r="L8" s="206"/>
      <c r="M8" s="207"/>
      <c r="N8" s="208"/>
      <c r="O8" s="209"/>
      <c r="P8" s="210"/>
      <c r="Q8" s="62"/>
      <c r="R8" s="60"/>
    </row>
    <row r="9" spans="1:18" ht="20.100000000000001" customHeight="1" thickBot="1" x14ac:dyDescent="0.3">
      <c r="A9" s="66" t="s">
        <v>42</v>
      </c>
      <c r="B9" s="64" t="s">
        <v>37</v>
      </c>
      <c r="C9" s="35">
        <v>10000</v>
      </c>
      <c r="D9" s="36">
        <v>9196</v>
      </c>
      <c r="E9" s="23">
        <f t="shared" si="0"/>
        <v>8000</v>
      </c>
      <c r="F9" s="24">
        <f t="shared" si="1"/>
        <v>8219</v>
      </c>
      <c r="G9" s="37">
        <v>2000</v>
      </c>
      <c r="H9" s="38">
        <v>977</v>
      </c>
      <c r="I9" s="27">
        <f t="shared" si="2"/>
        <v>0.2</v>
      </c>
      <c r="J9" s="28">
        <f t="shared" si="3"/>
        <v>0.10624184428012179</v>
      </c>
      <c r="K9" s="39"/>
      <c r="L9" s="40"/>
      <c r="M9" s="41"/>
      <c r="N9" s="42"/>
      <c r="O9" s="43"/>
      <c r="P9" s="44"/>
      <c r="Q9" s="55"/>
      <c r="R9" s="60"/>
    </row>
    <row r="10" spans="1:18" ht="20.100000000000001" customHeight="1" thickBot="1" x14ac:dyDescent="0.3">
      <c r="A10" s="66" t="s">
        <v>43</v>
      </c>
      <c r="B10" s="65" t="s">
        <v>58</v>
      </c>
      <c r="C10" s="35">
        <v>1600</v>
      </c>
      <c r="D10" s="36">
        <v>1391</v>
      </c>
      <c r="E10" s="23">
        <f t="shared" si="0"/>
        <v>1280</v>
      </c>
      <c r="F10" s="24">
        <f t="shared" si="1"/>
        <v>1391</v>
      </c>
      <c r="G10" s="37">
        <v>320</v>
      </c>
      <c r="H10" s="38">
        <v>0</v>
      </c>
      <c r="I10" s="27">
        <f t="shared" si="2"/>
        <v>0.2</v>
      </c>
      <c r="J10" s="28">
        <f t="shared" si="3"/>
        <v>0</v>
      </c>
      <c r="K10" s="39"/>
      <c r="L10" s="40"/>
      <c r="M10" s="41"/>
      <c r="N10" s="42"/>
      <c r="O10" s="43"/>
      <c r="P10" s="44"/>
      <c r="Q10" s="55"/>
      <c r="R10" s="60"/>
    </row>
    <row r="11" spans="1:18" ht="20.100000000000001" customHeight="1" thickBot="1" x14ac:dyDescent="0.3">
      <c r="A11" s="66" t="s">
        <v>44</v>
      </c>
      <c r="B11" s="65" t="s">
        <v>59</v>
      </c>
      <c r="C11" s="35">
        <v>1200</v>
      </c>
      <c r="D11" s="36">
        <v>1163</v>
      </c>
      <c r="E11" s="23">
        <f t="shared" si="0"/>
        <v>960</v>
      </c>
      <c r="F11" s="24">
        <f t="shared" si="1"/>
        <v>1163</v>
      </c>
      <c r="G11" s="37">
        <v>240</v>
      </c>
      <c r="H11" s="38">
        <v>0</v>
      </c>
      <c r="I11" s="27">
        <f t="shared" si="2"/>
        <v>0.2</v>
      </c>
      <c r="J11" s="28">
        <f t="shared" si="3"/>
        <v>0</v>
      </c>
      <c r="K11" s="39"/>
      <c r="L11" s="40"/>
      <c r="M11" s="41"/>
      <c r="N11" s="42"/>
      <c r="O11" s="43"/>
      <c r="P11" s="44"/>
      <c r="Q11" s="55"/>
      <c r="R11" s="60"/>
    </row>
    <row r="12" spans="1:18" ht="20.100000000000001" customHeight="1" thickBot="1" x14ac:dyDescent="0.3">
      <c r="A12" s="66" t="s">
        <v>45</v>
      </c>
      <c r="B12" s="65" t="s">
        <v>59</v>
      </c>
      <c r="C12" s="35">
        <v>4000</v>
      </c>
      <c r="D12" s="36">
        <v>3893</v>
      </c>
      <c r="E12" s="23">
        <f t="shared" si="0"/>
        <v>3200</v>
      </c>
      <c r="F12" s="24">
        <f t="shared" si="1"/>
        <v>3355</v>
      </c>
      <c r="G12" s="37">
        <v>800</v>
      </c>
      <c r="H12" s="38">
        <v>538</v>
      </c>
      <c r="I12" s="27">
        <f t="shared" si="2"/>
        <v>0.2</v>
      </c>
      <c r="J12" s="28">
        <f t="shared" si="3"/>
        <v>0.13819676342152581</v>
      </c>
      <c r="K12" s="39"/>
      <c r="L12" s="40"/>
      <c r="M12" s="41"/>
      <c r="N12" s="42"/>
      <c r="O12" s="43"/>
      <c r="P12" s="44"/>
      <c r="Q12" s="55"/>
      <c r="R12" s="60"/>
    </row>
    <row r="13" spans="1:18" ht="20.100000000000001" customHeight="1" thickBot="1" x14ac:dyDescent="0.3">
      <c r="A13" s="66" t="s">
        <v>46</v>
      </c>
      <c r="B13" s="65" t="s">
        <v>60</v>
      </c>
      <c r="C13" s="35">
        <v>1200</v>
      </c>
      <c r="D13" s="36">
        <v>0</v>
      </c>
      <c r="E13" s="23">
        <f t="shared" si="0"/>
        <v>960</v>
      </c>
      <c r="F13" s="24">
        <f t="shared" si="1"/>
        <v>0</v>
      </c>
      <c r="G13" s="37">
        <v>240</v>
      </c>
      <c r="H13" s="38">
        <v>0</v>
      </c>
      <c r="I13" s="27">
        <f t="shared" si="2"/>
        <v>0.2</v>
      </c>
      <c r="J13" s="28" t="e">
        <f t="shared" si="3"/>
        <v>#DIV/0!</v>
      </c>
      <c r="K13" s="39"/>
      <c r="L13" s="40"/>
      <c r="M13" s="41"/>
      <c r="N13" s="42"/>
      <c r="O13" s="43"/>
      <c r="P13" s="44"/>
      <c r="Q13" s="55"/>
      <c r="R13" s="60"/>
    </row>
    <row r="14" spans="1:18" ht="20.100000000000001" customHeight="1" thickBot="1" x14ac:dyDescent="0.3">
      <c r="A14" s="66" t="s">
        <v>47</v>
      </c>
      <c r="B14" s="65" t="s">
        <v>60</v>
      </c>
      <c r="C14" s="35">
        <v>2000</v>
      </c>
      <c r="D14" s="36">
        <v>1867</v>
      </c>
      <c r="E14" s="23">
        <f t="shared" si="0"/>
        <v>1600</v>
      </c>
      <c r="F14" s="24">
        <f t="shared" si="1"/>
        <v>1867</v>
      </c>
      <c r="G14" s="37">
        <v>400</v>
      </c>
      <c r="H14" s="38">
        <v>0</v>
      </c>
      <c r="I14" s="27">
        <f t="shared" si="2"/>
        <v>0.2</v>
      </c>
      <c r="J14" s="28">
        <f t="shared" si="3"/>
        <v>0</v>
      </c>
      <c r="K14" s="39"/>
      <c r="L14" s="40"/>
      <c r="M14" s="41"/>
      <c r="N14" s="42"/>
      <c r="O14" s="43"/>
      <c r="P14" s="44"/>
      <c r="Q14" s="55"/>
      <c r="R14" s="60"/>
    </row>
    <row r="15" spans="1:18" ht="20.100000000000001" customHeight="1" thickBot="1" x14ac:dyDescent="0.3">
      <c r="A15" s="66" t="s">
        <v>48</v>
      </c>
      <c r="B15" s="65" t="s">
        <v>59</v>
      </c>
      <c r="C15" s="35">
        <v>1200</v>
      </c>
      <c r="D15" s="36">
        <v>879</v>
      </c>
      <c r="E15" s="23">
        <f t="shared" si="0"/>
        <v>960</v>
      </c>
      <c r="F15" s="24">
        <f t="shared" si="1"/>
        <v>879</v>
      </c>
      <c r="G15" s="37">
        <v>240</v>
      </c>
      <c r="H15" s="38">
        <v>0</v>
      </c>
      <c r="I15" s="27">
        <f t="shared" si="2"/>
        <v>0.2</v>
      </c>
      <c r="J15" s="28">
        <f t="shared" si="3"/>
        <v>0</v>
      </c>
      <c r="K15" s="39"/>
      <c r="L15" s="40"/>
      <c r="M15" s="41"/>
      <c r="N15" s="42"/>
      <c r="O15" s="43"/>
      <c r="P15" s="44"/>
      <c r="Q15" s="55"/>
      <c r="R15" s="60"/>
    </row>
    <row r="16" spans="1:18" ht="20.100000000000001" customHeight="1" thickBot="1" x14ac:dyDescent="0.3">
      <c r="A16" s="211" t="s">
        <v>55</v>
      </c>
      <c r="B16" s="212"/>
      <c r="C16" s="35"/>
      <c r="D16" s="35">
        <v>0</v>
      </c>
      <c r="E16" s="23"/>
      <c r="F16" s="35">
        <v>0</v>
      </c>
      <c r="G16" s="37" t="s">
        <v>65</v>
      </c>
      <c r="H16" s="37">
        <v>0</v>
      </c>
      <c r="I16" s="27">
        <v>1</v>
      </c>
      <c r="J16" s="35"/>
      <c r="K16" s="213"/>
      <c r="L16" s="214"/>
      <c r="M16" s="215"/>
      <c r="N16" s="216"/>
      <c r="O16" s="217"/>
      <c r="P16" s="218"/>
      <c r="Q16" s="55"/>
      <c r="R16" s="60"/>
    </row>
    <row r="17" spans="1:21" ht="20.100000000000001" customHeight="1" thickBot="1" x14ac:dyDescent="0.3">
      <c r="A17" s="211" t="s">
        <v>56</v>
      </c>
      <c r="B17" s="76"/>
      <c r="C17" s="35"/>
      <c r="D17" s="35">
        <v>0</v>
      </c>
      <c r="E17" s="23"/>
      <c r="F17" s="35">
        <v>0</v>
      </c>
      <c r="G17" s="37" t="s">
        <v>65</v>
      </c>
      <c r="H17" s="37">
        <v>0</v>
      </c>
      <c r="I17" s="27">
        <v>1</v>
      </c>
      <c r="J17" s="35"/>
      <c r="K17" s="77"/>
      <c r="L17" s="46"/>
      <c r="M17" s="78"/>
      <c r="N17" s="79"/>
      <c r="O17" s="216"/>
      <c r="P17" s="216"/>
      <c r="Q17" s="55"/>
      <c r="R17" s="60"/>
    </row>
    <row r="18" spans="1:21" ht="20.100000000000001" customHeight="1" thickBot="1" x14ac:dyDescent="0.3">
      <c r="A18" s="211" t="s">
        <v>10</v>
      </c>
      <c r="B18" s="212" t="s">
        <v>61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4"/>
      <c r="M18" s="74">
        <v>3200</v>
      </c>
      <c r="N18" s="74">
        <v>3094</v>
      </c>
      <c r="O18" s="215"/>
      <c r="P18" s="219"/>
      <c r="Q18" s="55"/>
      <c r="R18" s="60"/>
    </row>
    <row r="19" spans="1:21" ht="20.100000000000001" customHeight="1" thickBot="1" x14ac:dyDescent="0.3">
      <c r="A19" s="211" t="s">
        <v>49</v>
      </c>
      <c r="B19" s="212" t="s">
        <v>62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4"/>
      <c r="M19" s="74">
        <v>2345</v>
      </c>
      <c r="N19" s="74">
        <v>2059</v>
      </c>
      <c r="O19" s="215"/>
      <c r="P19" s="219"/>
      <c r="Q19" s="55"/>
      <c r="R19" s="60"/>
    </row>
    <row r="20" spans="1:21" ht="20.100000000000001" customHeight="1" thickBot="1" x14ac:dyDescent="0.3">
      <c r="A20" s="211" t="s">
        <v>50</v>
      </c>
      <c r="B20" s="212" t="s">
        <v>63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4"/>
      <c r="M20" s="74">
        <v>3000</v>
      </c>
      <c r="N20" s="74">
        <v>2805</v>
      </c>
      <c r="O20" s="217"/>
      <c r="P20" s="218"/>
      <c r="Q20" s="55"/>
      <c r="R20" s="60"/>
    </row>
    <row r="21" spans="1:21" ht="20.100000000000001" customHeight="1" thickBot="1" x14ac:dyDescent="0.3">
      <c r="A21" s="211" t="s">
        <v>51</v>
      </c>
      <c r="B21" s="212" t="s">
        <v>64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4"/>
      <c r="M21" s="74">
        <v>1275</v>
      </c>
      <c r="N21" s="74">
        <v>1060</v>
      </c>
      <c r="O21" s="217"/>
      <c r="P21" s="218"/>
      <c r="Q21" s="55"/>
      <c r="R21" s="60"/>
    </row>
    <row r="22" spans="1:21" ht="20.100000000000001" customHeight="1" thickBot="1" x14ac:dyDescent="0.3">
      <c r="A22" s="211" t="s">
        <v>52</v>
      </c>
      <c r="B22" s="212" t="s">
        <v>38</v>
      </c>
      <c r="C22" s="213"/>
      <c r="D22" s="213"/>
      <c r="E22" s="213"/>
      <c r="F22" s="213"/>
      <c r="G22" s="213"/>
      <c r="H22" s="213"/>
      <c r="I22" s="213"/>
      <c r="J22" s="213"/>
      <c r="K22" s="213"/>
      <c r="L22" s="214"/>
      <c r="M22" s="215"/>
      <c r="N22" s="216"/>
      <c r="O22" s="74">
        <v>300</v>
      </c>
      <c r="P22" s="74">
        <v>319</v>
      </c>
      <c r="Q22" s="55"/>
      <c r="R22" s="60"/>
    </row>
    <row r="23" spans="1:21" ht="20.100000000000001" customHeight="1" thickBot="1" x14ac:dyDescent="0.3">
      <c r="A23" s="211" t="s">
        <v>53</v>
      </c>
      <c r="B23" s="212" t="s">
        <v>57</v>
      </c>
      <c r="C23" s="213"/>
      <c r="D23" s="213"/>
      <c r="E23" s="213"/>
      <c r="F23" s="213"/>
      <c r="G23" s="213"/>
      <c r="H23" s="213"/>
      <c r="I23" s="213"/>
      <c r="J23" s="213"/>
      <c r="K23" s="37" t="s">
        <v>65</v>
      </c>
      <c r="L23" s="25">
        <v>2158</v>
      </c>
      <c r="M23" s="215"/>
      <c r="N23" s="216"/>
      <c r="O23" s="217"/>
      <c r="P23" s="218"/>
      <c r="Q23" s="55"/>
      <c r="R23" s="60"/>
    </row>
    <row r="24" spans="1:21" ht="20.100000000000001" customHeight="1" thickBot="1" x14ac:dyDescent="0.3">
      <c r="A24" s="211" t="s">
        <v>54</v>
      </c>
      <c r="B24" s="212" t="s">
        <v>57</v>
      </c>
      <c r="C24" s="213"/>
      <c r="D24" s="213"/>
      <c r="E24" s="213"/>
      <c r="F24" s="213"/>
      <c r="G24" s="213"/>
      <c r="H24" s="213"/>
      <c r="I24" s="213"/>
      <c r="J24" s="213"/>
      <c r="K24" s="37" t="s">
        <v>65</v>
      </c>
      <c r="L24" s="25">
        <v>912</v>
      </c>
      <c r="M24" s="215"/>
      <c r="N24" s="216"/>
      <c r="O24" s="217"/>
      <c r="P24" s="218"/>
      <c r="Q24" s="55"/>
      <c r="R24" s="60"/>
    </row>
    <row r="25" spans="1:21" ht="20.100000000000001" customHeight="1" thickBot="1" x14ac:dyDescent="0.3">
      <c r="A25" s="174" t="s">
        <v>26</v>
      </c>
      <c r="B25" s="175"/>
      <c r="C25" s="67">
        <f>SUM(C6:C24)</f>
        <v>35000</v>
      </c>
      <c r="D25" s="68">
        <f>SUM(D6:D24)</f>
        <v>30773</v>
      </c>
      <c r="E25" s="67">
        <f>SUM(E6:E24)</f>
        <v>28000</v>
      </c>
      <c r="F25" s="68">
        <f>SUM(F6:F24)</f>
        <v>27667</v>
      </c>
      <c r="G25" s="69">
        <f>SUM(G6:G24)</f>
        <v>7000</v>
      </c>
      <c r="H25" s="70">
        <f>SUM(H6:H24)</f>
        <v>3106</v>
      </c>
      <c r="I25" s="71"/>
      <c r="J25" s="72"/>
      <c r="K25" s="37" t="s">
        <v>65</v>
      </c>
      <c r="L25" s="70">
        <f>SUM(L6:L24)</f>
        <v>3070</v>
      </c>
      <c r="M25" s="98">
        <f>SUM(M6:M24)</f>
        <v>9820</v>
      </c>
      <c r="N25" s="73">
        <f>SUM(N6:N24)</f>
        <v>9018</v>
      </c>
      <c r="O25" s="74">
        <f>SUM(O6:O24)</f>
        <v>300</v>
      </c>
      <c r="P25" s="75">
        <f>SUM(P6:P24)</f>
        <v>319</v>
      </c>
      <c r="Q25" s="45"/>
      <c r="R25" s="60"/>
    </row>
    <row r="26" spans="1:21" ht="20.100000000000001" customHeight="1" thickBot="1" x14ac:dyDescent="0.3">
      <c r="A26" s="57"/>
      <c r="B26" s="47"/>
      <c r="C26" s="47"/>
      <c r="D26" s="47"/>
      <c r="E26" s="47"/>
      <c r="F26" s="58"/>
      <c r="G26" s="58"/>
      <c r="H26" s="63"/>
      <c r="I26" s="63"/>
      <c r="J26" s="58"/>
      <c r="K26" s="58"/>
      <c r="L26" s="59"/>
      <c r="M26" s="59"/>
      <c r="N26" s="59"/>
      <c r="O26" s="59"/>
      <c r="P26" s="45"/>
      <c r="Q26" s="60"/>
    </row>
    <row r="27" spans="1:21" ht="20.100000000000001" customHeight="1" thickBot="1" x14ac:dyDescent="0.3">
      <c r="A27" s="93" t="s">
        <v>27</v>
      </c>
      <c r="B27" s="80"/>
      <c r="C27" s="80"/>
      <c r="D27" s="80"/>
      <c r="F27" s="142" t="s">
        <v>11</v>
      </c>
      <c r="G27" s="143"/>
      <c r="H27" s="116" t="s">
        <v>30</v>
      </c>
      <c r="I27" s="117"/>
      <c r="J27" s="118"/>
      <c r="L27" s="92" t="s">
        <v>32</v>
      </c>
      <c r="M27" s="81"/>
      <c r="N27" s="81"/>
      <c r="O27" s="81"/>
      <c r="P27" s="81"/>
      <c r="R27" s="1" t="b">
        <f>T27=U27</f>
        <v>0</v>
      </c>
      <c r="T27" s="1" t="b">
        <f>C31&lt;0</f>
        <v>0</v>
      </c>
      <c r="U27" s="1" t="b">
        <f>D31&lt;0</f>
        <v>1</v>
      </c>
    </row>
    <row r="28" spans="1:21" ht="18.75" customHeight="1" thickBot="1" x14ac:dyDescent="0.3">
      <c r="A28" s="134" t="s">
        <v>26</v>
      </c>
      <c r="B28" s="135"/>
      <c r="C28" s="83" t="s">
        <v>7</v>
      </c>
      <c r="D28" s="84" t="s">
        <v>8</v>
      </c>
      <c r="F28" s="144"/>
      <c r="G28" s="145"/>
      <c r="H28" s="119"/>
      <c r="I28" s="120"/>
      <c r="J28" s="121"/>
      <c r="L28" s="113" t="s">
        <v>35</v>
      </c>
      <c r="M28" s="113"/>
      <c r="N28" s="113"/>
      <c r="O28" s="113"/>
      <c r="P28" s="95">
        <f>IF(R27=TRUE, 1, 0)</f>
        <v>0</v>
      </c>
    </row>
    <row r="29" spans="1:21" ht="18.75" customHeight="1" x14ac:dyDescent="0.25">
      <c r="A29" s="136" t="s">
        <v>29</v>
      </c>
      <c r="B29" s="137"/>
      <c r="C29" s="85" t="s">
        <v>65</v>
      </c>
      <c r="D29" s="86">
        <f>H25+L25</f>
        <v>6176</v>
      </c>
      <c r="F29" s="183" t="s">
        <v>12</v>
      </c>
      <c r="G29" s="184"/>
      <c r="H29" s="125">
        <v>-1.7000000000000001E-2</v>
      </c>
      <c r="I29" s="126"/>
      <c r="J29" s="127"/>
      <c r="L29" s="114"/>
      <c r="M29" s="114"/>
      <c r="N29" s="114"/>
      <c r="O29" s="114"/>
      <c r="P29" s="97"/>
      <c r="R29" s="1" t="b">
        <f>T29=U29</f>
        <v>1</v>
      </c>
      <c r="T29" s="1" t="b">
        <f>H32&lt;0</f>
        <v>1</v>
      </c>
      <c r="U29" s="1" t="b">
        <f>D31&lt;0</f>
        <v>1</v>
      </c>
    </row>
    <row r="30" spans="1:21" ht="18.75" customHeight="1" thickBot="1" x14ac:dyDescent="0.3">
      <c r="A30" s="138" t="s">
        <v>28</v>
      </c>
      <c r="B30" s="139"/>
      <c r="C30" s="89" t="s">
        <v>65</v>
      </c>
      <c r="D30" s="90">
        <f>N25+P25</f>
        <v>9337</v>
      </c>
      <c r="F30" s="185" t="s">
        <v>13</v>
      </c>
      <c r="G30" s="186"/>
      <c r="H30" s="128">
        <v>-1.4999999999999999E-2</v>
      </c>
      <c r="I30" s="129"/>
      <c r="J30" s="130"/>
      <c r="L30" s="115" t="s">
        <v>33</v>
      </c>
      <c r="M30" s="115"/>
      <c r="N30" s="115"/>
      <c r="O30" s="115"/>
      <c r="P30" s="96">
        <f>IF(R29=TRUE, 1, 0)</f>
        <v>1</v>
      </c>
    </row>
    <row r="31" spans="1:21" ht="18.75" customHeight="1" thickBot="1" x14ac:dyDescent="0.35">
      <c r="A31" s="140" t="s">
        <v>17</v>
      </c>
      <c r="B31" s="141"/>
      <c r="C31" s="87"/>
      <c r="D31" s="88">
        <f>D29-D30</f>
        <v>-3161</v>
      </c>
      <c r="F31" s="146" t="s">
        <v>14</v>
      </c>
      <c r="G31" s="147"/>
      <c r="H31" s="131">
        <v>-1.2999999999999999E-2</v>
      </c>
      <c r="I31" s="132"/>
      <c r="J31" s="133"/>
      <c r="L31" s="114"/>
      <c r="M31" s="114"/>
      <c r="N31" s="114"/>
      <c r="O31" s="114"/>
      <c r="P31" s="97"/>
      <c r="R31" s="1" t="b">
        <f>AND(H32&gt;=-0.02, H32&lt;=0.02)</f>
        <v>1</v>
      </c>
    </row>
    <row r="32" spans="1:21" ht="16.5" customHeight="1" thickBot="1" x14ac:dyDescent="0.3">
      <c r="F32" s="199" t="s">
        <v>15</v>
      </c>
      <c r="G32" s="200"/>
      <c r="H32" s="122">
        <f>(H29+H31+H30)/3</f>
        <v>-1.4999999999999999E-2</v>
      </c>
      <c r="I32" s="123"/>
      <c r="J32" s="124"/>
      <c r="L32" s="111" t="s">
        <v>34</v>
      </c>
      <c r="M32" s="111"/>
      <c r="N32" s="111"/>
      <c r="O32" s="111"/>
      <c r="P32" s="91">
        <f>IF(R31=TRUE, 1, 0)</f>
        <v>1</v>
      </c>
    </row>
    <row r="33" spans="1:17" ht="13.6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111"/>
      <c r="M33" s="111"/>
      <c r="N33" s="111"/>
      <c r="O33" s="111"/>
      <c r="P33" s="94"/>
    </row>
    <row r="34" spans="1:17" ht="13.6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9"/>
      <c r="M34" s="49"/>
      <c r="N34" s="50"/>
      <c r="O34" s="50"/>
      <c r="P34" s="7"/>
      <c r="Q34" s="7"/>
    </row>
    <row r="35" spans="1:17" ht="13.5" customHeight="1" thickBot="1" x14ac:dyDescent="0.3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3"/>
      <c r="O35" s="3"/>
    </row>
    <row r="36" spans="1:17" ht="20.100000000000001" customHeight="1" x14ac:dyDescent="0.25">
      <c r="A36" s="187" t="s">
        <v>66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9"/>
      <c r="Q36" s="61"/>
    </row>
    <row r="37" spans="1:17" ht="20.100000000000001" customHeight="1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2"/>
      <c r="Q37" s="61"/>
    </row>
    <row r="38" spans="1:17" ht="20.100000000000001" customHeight="1" thickBot="1" x14ac:dyDescent="0.3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5"/>
    </row>
    <row r="39" spans="1:17" ht="20.10000000000000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3.8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20.100000000000001" customHeight="1" thickBot="1" x14ac:dyDescent="0.3">
      <c r="A41" s="196" t="s">
        <v>18</v>
      </c>
      <c r="B41" s="197"/>
      <c r="C41" s="197"/>
      <c r="D41" s="197"/>
      <c r="E41" s="197"/>
      <c r="F41" s="198"/>
      <c r="G41" s="47"/>
      <c r="H41" s="47"/>
      <c r="I41" s="47"/>
      <c r="J41" s="47"/>
      <c r="K41" s="47"/>
      <c r="L41" s="47"/>
      <c r="M41" s="47"/>
      <c r="N41" s="47"/>
      <c r="O41" s="47"/>
      <c r="P41" s="45"/>
      <c r="Q41" s="48"/>
    </row>
    <row r="42" spans="1:17" ht="19.2" customHeight="1" thickBot="1" x14ac:dyDescent="0.3">
      <c r="A42" s="5" t="s">
        <v>6</v>
      </c>
      <c r="B42" s="151" t="s">
        <v>23</v>
      </c>
      <c r="C42" s="152"/>
      <c r="D42" s="153" t="s">
        <v>22</v>
      </c>
      <c r="E42" s="154"/>
      <c r="F42" s="154"/>
      <c r="G42" s="155"/>
      <c r="H42" s="153" t="s">
        <v>19</v>
      </c>
      <c r="I42" s="155"/>
      <c r="J42" s="154" t="s">
        <v>20</v>
      </c>
      <c r="K42" s="154"/>
      <c r="L42" s="182" t="s">
        <v>3</v>
      </c>
      <c r="M42" s="182"/>
      <c r="N42" s="178" t="s">
        <v>4</v>
      </c>
      <c r="O42" s="179"/>
      <c r="P42" s="52" t="s">
        <v>21</v>
      </c>
    </row>
    <row r="43" spans="1:17" ht="18.75" customHeight="1" thickBot="1" x14ac:dyDescent="0.3">
      <c r="A43" s="53" t="s">
        <v>24</v>
      </c>
      <c r="B43" s="149"/>
      <c r="C43" s="150"/>
      <c r="D43" s="156"/>
      <c r="E43" s="157"/>
      <c r="F43" s="157"/>
      <c r="G43" s="158"/>
      <c r="H43" s="156"/>
      <c r="I43" s="158"/>
      <c r="J43" s="162"/>
      <c r="K43" s="163"/>
      <c r="L43" s="160"/>
      <c r="M43" s="161"/>
      <c r="N43" s="180"/>
      <c r="O43" s="181"/>
      <c r="P43" s="51">
        <f t="shared" ref="P43:P51" si="4">L43-N43</f>
        <v>0</v>
      </c>
    </row>
    <row r="44" spans="1:17" ht="18.75" customHeight="1" thickBot="1" x14ac:dyDescent="0.3">
      <c r="A44" s="54" t="s">
        <v>24</v>
      </c>
      <c r="B44" s="148"/>
      <c r="C44" s="148"/>
      <c r="D44" s="103"/>
      <c r="E44" s="104"/>
      <c r="F44" s="104"/>
      <c r="G44" s="105"/>
      <c r="H44" s="103"/>
      <c r="I44" s="105"/>
      <c r="J44" s="176"/>
      <c r="K44" s="177"/>
      <c r="L44" s="160"/>
      <c r="M44" s="161"/>
      <c r="N44" s="180"/>
      <c r="O44" s="181"/>
      <c r="P44" s="51">
        <f t="shared" si="4"/>
        <v>0</v>
      </c>
    </row>
    <row r="45" spans="1:17" ht="19.2" customHeight="1" thickBot="1" x14ac:dyDescent="0.3">
      <c r="A45" s="54" t="s">
        <v>24</v>
      </c>
      <c r="B45" s="101"/>
      <c r="C45" s="102"/>
      <c r="D45" s="103"/>
      <c r="E45" s="104"/>
      <c r="F45" s="104"/>
      <c r="G45" s="105"/>
      <c r="H45" s="103"/>
      <c r="I45" s="105"/>
      <c r="J45" s="103"/>
      <c r="K45" s="159"/>
      <c r="L45" s="106"/>
      <c r="M45" s="107"/>
      <c r="N45" s="99"/>
      <c r="O45" s="100"/>
      <c r="P45" s="51">
        <f t="shared" si="4"/>
        <v>0</v>
      </c>
    </row>
    <row r="46" spans="1:17" ht="19.5" customHeight="1" thickBot="1" x14ac:dyDescent="0.3">
      <c r="A46" s="53" t="s">
        <v>24</v>
      </c>
      <c r="B46" s="108"/>
      <c r="C46" s="109"/>
      <c r="D46" s="101"/>
      <c r="E46" s="110"/>
      <c r="F46" s="110"/>
      <c r="G46" s="102"/>
      <c r="H46" s="101"/>
      <c r="I46" s="102"/>
      <c r="J46" s="101"/>
      <c r="K46" s="102"/>
      <c r="L46" s="106"/>
      <c r="M46" s="107"/>
      <c r="N46" s="99"/>
      <c r="O46" s="100"/>
      <c r="P46" s="51">
        <f t="shared" si="4"/>
        <v>0</v>
      </c>
    </row>
    <row r="47" spans="1:17" ht="19.5" customHeight="1" thickBot="1" x14ac:dyDescent="0.3">
      <c r="A47" s="54" t="s">
        <v>24</v>
      </c>
      <c r="B47" s="101"/>
      <c r="C47" s="102"/>
      <c r="D47" s="103"/>
      <c r="E47" s="104"/>
      <c r="F47" s="104"/>
      <c r="G47" s="105"/>
      <c r="H47" s="103"/>
      <c r="I47" s="105"/>
      <c r="J47" s="103"/>
      <c r="K47" s="105"/>
      <c r="L47" s="106"/>
      <c r="M47" s="107"/>
      <c r="N47" s="99"/>
      <c r="O47" s="100"/>
      <c r="P47" s="51">
        <f t="shared" si="4"/>
        <v>0</v>
      </c>
    </row>
    <row r="48" spans="1:17" ht="19.5" customHeight="1" thickBot="1" x14ac:dyDescent="0.3">
      <c r="A48" s="54" t="s">
        <v>24</v>
      </c>
      <c r="B48" s="101"/>
      <c r="C48" s="102"/>
      <c r="D48" s="103"/>
      <c r="E48" s="104"/>
      <c r="F48" s="104"/>
      <c r="G48" s="105"/>
      <c r="H48" s="103"/>
      <c r="I48" s="105"/>
      <c r="J48" s="103"/>
      <c r="K48" s="105"/>
      <c r="L48" s="106"/>
      <c r="M48" s="107"/>
      <c r="N48" s="99"/>
      <c r="O48" s="100"/>
      <c r="P48" s="51">
        <f t="shared" si="4"/>
        <v>0</v>
      </c>
    </row>
    <row r="49" spans="1:16" ht="19.5" customHeight="1" thickBot="1" x14ac:dyDescent="0.3">
      <c r="A49" s="53" t="s">
        <v>24</v>
      </c>
      <c r="B49" s="108"/>
      <c r="C49" s="109"/>
      <c r="D49" s="101"/>
      <c r="E49" s="110"/>
      <c r="F49" s="110"/>
      <c r="G49" s="102"/>
      <c r="H49" s="101"/>
      <c r="I49" s="102"/>
      <c r="J49" s="101"/>
      <c r="K49" s="102"/>
      <c r="L49" s="106"/>
      <c r="M49" s="107"/>
      <c r="N49" s="99"/>
      <c r="O49" s="100"/>
      <c r="P49" s="51">
        <f t="shared" si="4"/>
        <v>0</v>
      </c>
    </row>
    <row r="50" spans="1:16" ht="19.5" customHeight="1" thickBot="1" x14ac:dyDescent="0.3">
      <c r="A50" s="54" t="s">
        <v>24</v>
      </c>
      <c r="B50" s="101"/>
      <c r="C50" s="102"/>
      <c r="D50" s="103"/>
      <c r="E50" s="104"/>
      <c r="F50" s="104"/>
      <c r="G50" s="105"/>
      <c r="H50" s="103"/>
      <c r="I50" s="105"/>
      <c r="J50" s="103"/>
      <c r="K50" s="105"/>
      <c r="L50" s="106"/>
      <c r="M50" s="107"/>
      <c r="N50" s="99"/>
      <c r="O50" s="100"/>
      <c r="P50" s="51">
        <f t="shared" si="4"/>
        <v>0</v>
      </c>
    </row>
    <row r="51" spans="1:16" ht="18.75" customHeight="1" x14ac:dyDescent="0.25">
      <c r="A51" s="54" t="s">
        <v>24</v>
      </c>
      <c r="B51" s="101"/>
      <c r="C51" s="102"/>
      <c r="D51" s="103"/>
      <c r="E51" s="104"/>
      <c r="F51" s="104"/>
      <c r="G51" s="105"/>
      <c r="H51" s="103"/>
      <c r="I51" s="105"/>
      <c r="J51" s="103"/>
      <c r="K51" s="105"/>
      <c r="L51" s="106"/>
      <c r="M51" s="107"/>
      <c r="N51" s="99"/>
      <c r="O51" s="100"/>
      <c r="P51" s="51">
        <f t="shared" si="4"/>
        <v>0</v>
      </c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  <row r="599" spans="12:15" x14ac:dyDescent="0.25">
      <c r="L599" s="2"/>
      <c r="M599" s="2"/>
      <c r="N599" s="2"/>
      <c r="O599" s="2"/>
    </row>
    <row r="600" spans="12:15" x14ac:dyDescent="0.25">
      <c r="L600" s="2"/>
      <c r="M600" s="2"/>
      <c r="N600" s="2"/>
      <c r="O600" s="2"/>
    </row>
    <row r="601" spans="12:15" x14ac:dyDescent="0.25">
      <c r="L601" s="2"/>
      <c r="M601" s="2"/>
      <c r="N601" s="2"/>
      <c r="O601" s="2"/>
    </row>
  </sheetData>
  <mergeCells count="88">
    <mergeCell ref="A25:B25"/>
    <mergeCell ref="J44:K44"/>
    <mergeCell ref="L44:M44"/>
    <mergeCell ref="N42:O42"/>
    <mergeCell ref="N43:O43"/>
    <mergeCell ref="N44:O44"/>
    <mergeCell ref="H42:I42"/>
    <mergeCell ref="J42:K42"/>
    <mergeCell ref="L42:M42"/>
    <mergeCell ref="H44:I44"/>
    <mergeCell ref="F29:G29"/>
    <mergeCell ref="F30:G30"/>
    <mergeCell ref="A36:P38"/>
    <mergeCell ref="A41:F41"/>
    <mergeCell ref="F32:G32"/>
    <mergeCell ref="I4:J4"/>
    <mergeCell ref="C4:D4"/>
    <mergeCell ref="O4:P4"/>
    <mergeCell ref="K4:L4"/>
    <mergeCell ref="G4:H4"/>
    <mergeCell ref="E4:F4"/>
    <mergeCell ref="M4:N4"/>
    <mergeCell ref="H45:I45"/>
    <mergeCell ref="J45:K45"/>
    <mergeCell ref="L43:M43"/>
    <mergeCell ref="H43:I43"/>
    <mergeCell ref="J43:K43"/>
    <mergeCell ref="L45:M45"/>
    <mergeCell ref="D45:G45"/>
    <mergeCell ref="B44:C44"/>
    <mergeCell ref="B43:C43"/>
    <mergeCell ref="B42:C42"/>
    <mergeCell ref="B45:C45"/>
    <mergeCell ref="D42:G42"/>
    <mergeCell ref="D43:G43"/>
    <mergeCell ref="D44:G44"/>
    <mergeCell ref="N45:O45"/>
    <mergeCell ref="L32:O33"/>
    <mergeCell ref="A2:P2"/>
    <mergeCell ref="L28:O29"/>
    <mergeCell ref="L30:O31"/>
    <mergeCell ref="H27:J28"/>
    <mergeCell ref="H32:J32"/>
    <mergeCell ref="H29:J29"/>
    <mergeCell ref="H30:J30"/>
    <mergeCell ref="H31:J31"/>
    <mergeCell ref="A28:B28"/>
    <mergeCell ref="A29:B29"/>
    <mergeCell ref="A30:B30"/>
    <mergeCell ref="A31:B31"/>
    <mergeCell ref="F27:G28"/>
    <mergeCell ref="F31:G31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</mergeCells>
  <phoneticPr fontId="19" type="noConversion"/>
  <conditionalFormatting sqref="R27:R31">
    <cfRule type="expression" priority="6">
      <formula>TRUE</formula>
    </cfRule>
  </conditionalFormatting>
  <conditionalFormatting sqref="P27">
    <cfRule type="expression" priority="11">
      <formula>$R$27:$R$31=TRUE</formula>
    </cfRule>
  </conditionalFormatting>
  <conditionalFormatting sqref="P28 P30 P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R27:R31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1E428E-8D0C-41AA-9DE6-088FC93B5C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836BD6-C533-457F-99FF-C4DB24F0E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564070-5C5E-454F-8FD3-DE90669971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2022-07-28T15:08:01Z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