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B297E028-53FB-4F7F-B77C-E4EE7A38C8F9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E11" i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E18" i="1"/>
  <c r="F18" i="1" l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<sst xmlns="http://schemas.openxmlformats.org/spreadsheetml/2006/main" count="91" uniqueCount="59">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</sst>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1711476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5" zoomScaleNormal="85" zoomScaleSheetLayoutView="85" workbookViewId="0">
      <selection activeCell="P18" sqref="P18"/>
    </sheetView>
  </sheetViews>
  <sheetFormatPr defaultColWidth="9.140625" defaultRowHeight="12.75" x14ac:dyDescent="0.2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">
      <c r="A3" s="81"/>
    </row>
    <row r="4" spans="1:18" ht="20.100000000000001" customHeight="1" x14ac:dyDescent="0.2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">
      <c r="A6" s="69" t="s">
        <v>13</v>
      </c>
      <c r="B6" s="68" t="s">
        <v>14</v>
      </c>
      <c r="C6" s="23">
        <v>8125</v>
      </c>
      <c r="D6" s="24">
        <v>8369</v>
      </c>
      <c r="E6" s="23">
        <f t="shared" ref="E6:E11" si="0">C6-G6</f>
        <v>6575</v>
      </c>
      <c r="F6" s="24">
        <f t="shared" ref="F6:F7" si="1">D6-H6</f>
        <v>6805</v>
      </c>
      <c r="G6" s="23">
        <v>1550</v>
      </c>
      <c r="H6" s="25">
        <v>1564</v>
      </c>
      <c r="I6" s="26">
        <f>G6/C6</f>
        <v>0.19076923076923077</v>
      </c>
      <c r="J6" s="27">
        <f>H6/D6</f>
        <v>0.1868801529453937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">
      <c r="A7" s="69" t="s">
        <v>15</v>
      </c>
      <c r="B7" s="68" t="s">
        <v>16</v>
      </c>
      <c r="C7" s="34">
        <v>1750</v>
      </c>
      <c r="D7" s="35">
        <v>1851</v>
      </c>
      <c r="E7" s="23">
        <f t="shared" si="0"/>
        <v>1400</v>
      </c>
      <c r="F7" s="35">
        <f t="shared" si="1"/>
        <v>1496</v>
      </c>
      <c r="G7" s="34">
        <v>350</v>
      </c>
      <c r="H7" s="36">
        <v>355</v>
      </c>
      <c r="I7" s="37">
        <f t="shared" ref="I7:J7" si="2">G7/C7</f>
        <v>0.2</v>
      </c>
      <c r="J7" s="38">
        <f t="shared" si="2"/>
        <v>0.1917882225823879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">
      <c r="A8" s="69" t="s">
        <v>17</v>
      </c>
      <c r="B8" s="68" t="s">
        <v>18</v>
      </c>
      <c r="C8" s="34">
        <v>5250</v>
      </c>
      <c r="D8" s="35">
        <v>5407</v>
      </c>
      <c r="E8" s="23">
        <f t="shared" si="0"/>
        <v>4000</v>
      </c>
      <c r="F8" s="35">
        <f t="shared" ref="F8:F10" si="3">D8-H8</f>
        <v>4095</v>
      </c>
      <c r="G8" s="34">
        <v>1250</v>
      </c>
      <c r="H8" s="36">
        <v>1312</v>
      </c>
      <c r="I8" s="37">
        <f t="shared" ref="I8" si="4">G8/C8</f>
        <v>0.23809523809523808</v>
      </c>
      <c r="J8" s="38">
        <f t="shared" ref="J8" si="5">H8/D8</f>
        <v>0.24264841871647863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25">
      <c r="A9" s="97" t="s">
        <v>19</v>
      </c>
      <c r="B9" s="68" t="s">
        <v>20</v>
      </c>
      <c r="C9" s="34">
        <v>1750</v>
      </c>
      <c r="D9" s="107">
        <v>1812</v>
      </c>
      <c r="E9" s="23">
        <f t="shared" si="0"/>
        <v>1400</v>
      </c>
      <c r="F9" s="107">
        <f t="shared" si="3"/>
        <v>1448</v>
      </c>
      <c r="G9" s="34">
        <v>350</v>
      </c>
      <c r="H9" s="98">
        <v>364</v>
      </c>
      <c r="I9" s="99">
        <f>G9/C9</f>
        <v>0.2</v>
      </c>
      <c r="J9" s="100">
        <f>H9/D9</f>
        <v>0.20088300220750552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1418</v>
      </c>
      <c r="N12" s="49">
        <v>1345</v>
      </c>
      <c r="O12" s="41"/>
      <c r="P12" s="42"/>
      <c r="Q12" s="59"/>
      <c r="R12" s="64"/>
    </row>
    <row r="13" spans="1:18" ht="20.100000000000001" customHeight="1" x14ac:dyDescent="0.2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1091</v>
      </c>
      <c r="N13" s="49">
        <v>1055</v>
      </c>
      <c r="O13" s="41"/>
      <c r="P13" s="42"/>
      <c r="Q13" s="59"/>
      <c r="R13" s="64"/>
    </row>
    <row r="14" spans="1:18" ht="20.100000000000001" customHeight="1" thickBo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>
        <v>300</v>
      </c>
      <c r="Q14" s="59"/>
      <c r="R14" s="64"/>
    </row>
    <row r="15" spans="1:18" ht="20.100000000000001" hidden="1" customHeight="1" thickBot="1" x14ac:dyDescent="0.25">
      <c r="A15" s="116" t="s">
        <v>31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/>
      <c r="P15" s="120"/>
      <c r="Q15" s="59"/>
      <c r="R15" s="64"/>
    </row>
    <row r="16" spans="1:18" ht="20.100000000000001" hidden="1" customHeight="1" x14ac:dyDescent="0.2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25">
      <c r="A18" s="213" t="s">
        <v>34</v>
      </c>
      <c r="B18" s="214"/>
      <c r="C18" s="70">
        <f t="shared" ref="C18:H18" si="8">SUM(C6:C14)</f>
        <v>16875</v>
      </c>
      <c r="D18" s="71">
        <f t="shared" si="8"/>
        <v>17439</v>
      </c>
      <c r="E18" s="70">
        <f t="shared" si="8"/>
        <v>13375</v>
      </c>
      <c r="F18" s="71">
        <f t="shared" si="8"/>
        <v>13844</v>
      </c>
      <c r="G18" s="72">
        <f t="shared" si="8"/>
        <v>3500</v>
      </c>
      <c r="H18" s="73">
        <f t="shared" si="8"/>
        <v>3595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2509</v>
      </c>
      <c r="N18" s="76">
        <f t="shared" si="9"/>
        <v>2400</v>
      </c>
      <c r="O18" s="77">
        <f t="shared" si="9"/>
        <v>300</v>
      </c>
      <c r="P18" s="78">
        <f t="shared" si="9"/>
        <v>300</v>
      </c>
      <c r="Q18" s="50"/>
      <c r="R18" s="64"/>
    </row>
    <row r="19" spans="1:21" ht="20.100000000000001" customHeight="1" thickBot="1" x14ac:dyDescent="0.25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">
      <c r="A20" s="92" t="s">
        <v>35</v>
      </c>
      <c r="B20" s="79"/>
      <c r="C20" s="79"/>
      <c r="D20" s="79"/>
      <c r="F20" s="170" t="s">
        <v>36</v>
      </c>
      <c r="G20" s="171"/>
      <c r="H20" s="144" t="s">
        <v>37</v>
      </c>
      <c r="I20" s="145"/>
      <c r="J20" s="146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25">
      <c r="A21" s="162" t="s">
        <v>34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39</v>
      </c>
      <c r="M21" s="141"/>
      <c r="N21" s="141"/>
      <c r="O21" s="141"/>
      <c r="P21" s="94">
        <f>IF(R20=TRUE, 1, 0)</f>
        <v>1</v>
      </c>
    </row>
    <row r="22" spans="1:21" ht="18.75" customHeight="1" x14ac:dyDescent="0.2">
      <c r="A22" s="164" t="s">
        <v>40</v>
      </c>
      <c r="B22" s="165"/>
      <c r="C22" s="84">
        <f>G18+K18</f>
        <v>3500</v>
      </c>
      <c r="D22" s="85">
        <f>H18+L18</f>
        <v>3595</v>
      </c>
      <c r="F22" s="218" t="s">
        <v>41</v>
      </c>
      <c r="G22" s="219"/>
      <c r="H22" s="153">
        <v>2.4E-2</v>
      </c>
      <c r="I22" s="154"/>
      <c r="J22" s="155"/>
      <c r="L22" s="142"/>
      <c r="M22" s="142"/>
      <c r="N22" s="142"/>
      <c r="O22" s="142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25">
      <c r="A23" s="166" t="s">
        <v>42</v>
      </c>
      <c r="B23" s="167"/>
      <c r="C23" s="88">
        <f>M18+O18</f>
        <v>2809</v>
      </c>
      <c r="D23" s="89">
        <f>N18+P18</f>
        <v>2700</v>
      </c>
      <c r="F23" s="220" t="s">
        <v>43</v>
      </c>
      <c r="G23" s="221"/>
      <c r="H23" s="156"/>
      <c r="I23" s="157"/>
      <c r="J23" s="158"/>
      <c r="L23" s="143" t="s">
        <v>44</v>
      </c>
      <c r="M23" s="143"/>
      <c r="N23" s="143"/>
      <c r="O23" s="143"/>
      <c r="P23" s="95">
        <f>IF(R22=TRUE, 1, 0)</f>
        <v>1</v>
      </c>
    </row>
    <row r="24" spans="1:21" ht="18.75" customHeight="1" thickBot="1" x14ac:dyDescent="0.3">
      <c r="A24" s="168" t="s">
        <v>45</v>
      </c>
      <c r="B24" s="169"/>
      <c r="C24" s="86">
        <f>C22-C23</f>
        <v>691</v>
      </c>
      <c r="D24" s="87">
        <f>D22-D23</f>
        <v>895</v>
      </c>
      <c r="F24" s="199" t="s">
        <v>46</v>
      </c>
      <c r="G24" s="200"/>
      <c r="H24" s="159">
        <v>2.5000000000000001E-2</v>
      </c>
      <c r="I24" s="160"/>
      <c r="J24" s="161"/>
      <c r="L24" s="142"/>
      <c r="M24" s="142"/>
      <c r="N24" s="142"/>
      <c r="O24" s="142"/>
      <c r="P24" s="96"/>
      <c r="R24" s="1" t="b">
        <f>AND(H25&gt;=-0.02, H25&lt;=0.02)</f>
        <v>0</v>
      </c>
    </row>
    <row r="25" spans="1:21" ht="16.5" customHeight="1" thickBot="1" x14ac:dyDescent="0.25">
      <c r="F25" s="234" t="s">
        <v>47</v>
      </c>
      <c r="G25" s="235"/>
      <c r="H25" s="150">
        <f>AVERAGE(H22:J24)</f>
        <v>2.4500000000000001E-2</v>
      </c>
      <c r="I25" s="151"/>
      <c r="J25" s="152"/>
      <c r="L25" s="139" t="s">
        <v>48</v>
      </c>
      <c r="M25" s="139"/>
      <c r="N25" s="139"/>
      <c r="O25" s="139"/>
      <c r="P25" s="90">
        <f>IF(R24=FALSE, 1, 0)</f>
        <v>1</v>
      </c>
    </row>
    <row r="26" spans="1:21" ht="13.7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7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25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2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231" t="s">
        <v>50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 x14ac:dyDescent="0.25">
      <c r="A35" s="5" t="s">
        <v>9</v>
      </c>
      <c r="B35" s="180" t="s">
        <v>51</v>
      </c>
      <c r="C35" s="181"/>
      <c r="D35" s="184" t="s">
        <v>52</v>
      </c>
      <c r="E35" s="185"/>
      <c r="F35" s="185"/>
      <c r="G35" s="186"/>
      <c r="H35" s="184" t="s">
        <v>53</v>
      </c>
      <c r="I35" s="186"/>
      <c r="J35" s="185" t="s">
        <v>54</v>
      </c>
      <c r="K35" s="185"/>
      <c r="L35" s="217" t="s">
        <v>6</v>
      </c>
      <c r="M35" s="217"/>
      <c r="N35" s="215" t="s">
        <v>7</v>
      </c>
      <c r="O35" s="216"/>
      <c r="P35" s="56" t="s">
        <v>55</v>
      </c>
    </row>
    <row r="36" spans="1:17" ht="18.75" customHeight="1" thickBot="1" x14ac:dyDescent="0.25">
      <c r="A36" s="57" t="s">
        <v>56</v>
      </c>
      <c r="B36" s="178" t="s">
        <v>57</v>
      </c>
      <c r="C36" s="179"/>
      <c r="D36" s="187"/>
      <c r="E36" s="188"/>
      <c r="F36" s="188"/>
      <c r="G36" s="189"/>
      <c r="H36" s="187" t="s">
        <v>58</v>
      </c>
      <c r="I36" s="189"/>
      <c r="J36" s="193" t="s">
        <v>58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25">
      <c r="A37" s="58" t="s">
        <v>56</v>
      </c>
      <c r="B37" s="177" t="s">
        <v>57</v>
      </c>
      <c r="C37" s="177"/>
      <c r="D37" s="174"/>
      <c r="E37" s="175"/>
      <c r="F37" s="175"/>
      <c r="G37" s="176"/>
      <c r="H37" s="174" t="s">
        <v>58</v>
      </c>
      <c r="I37" s="176"/>
      <c r="J37" s="197" t="s">
        <v>58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25">
      <c r="A38" s="58" t="s">
        <v>56</v>
      </c>
      <c r="B38" s="177" t="s">
        <v>57</v>
      </c>
      <c r="C38" s="177"/>
      <c r="D38" s="174"/>
      <c r="E38" s="175"/>
      <c r="F38" s="175"/>
      <c r="G38" s="176"/>
      <c r="H38" s="174" t="s">
        <v>58</v>
      </c>
      <c r="I38" s="176"/>
      <c r="J38" s="197" t="s">
        <v>58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149999999999999" customHeight="1" x14ac:dyDescent="0.2">
      <c r="A39" s="58" t="s">
        <v>56</v>
      </c>
      <c r="B39" s="182" t="s">
        <v>57</v>
      </c>
      <c r="C39" s="183"/>
      <c r="D39" s="174"/>
      <c r="E39" s="175"/>
      <c r="F39" s="175"/>
      <c r="G39" s="176"/>
      <c r="H39" s="174" t="s">
        <v>58</v>
      </c>
      <c r="I39" s="176"/>
      <c r="J39" s="174" t="s">
        <v>58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2025-01-29T18:33:22Z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