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SWEETGREEN/"/>
    </mc:Choice>
  </mc:AlternateContent>
  <xr:revisionPtr revIDLastSave="0" documentId="8_{F866F9A3-A7E5-49FA-B8BB-65E60E44E423}" xr6:coauthVersionLast="47" xr6:coauthVersionMax="47" xr10:uidLastSave="{00000000-0000-0000-0000-000000000000}"/>
  <bookViews>
    <workbookView xWindow="1020" yWindow="720" windowWidth="18180" windowHeight="112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<sst xmlns="http://schemas.openxmlformats.org/spreadsheetml/2006/main" count="70" uniqueCount="44">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</sst>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40</v>
      </c>
      <c r="C6" s="23">
        <v>3200</v>
      </c>
      <c r="D6" s="24">
        <v>3239</v>
      </c>
      <c r="E6" s="23">
        <f t="shared" ref="E6:F7" si="0">C6-G6</f>
        <v>2900</v>
      </c>
      <c r="F6" s="24">
        <f t="shared" si="0"/>
        <v>2911</v>
      </c>
      <c r="G6" s="25">
        <v>300</v>
      </c>
      <c r="H6" s="26">
        <v>328</v>
      </c>
      <c r="I6" s="27">
        <f>G6/C6</f>
        <v>9.375E-2</v>
      </c>
      <c r="J6" s="28">
        <f>H6/D6</f>
        <v>0.10126582278481013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5000</v>
      </c>
      <c r="D7" s="36">
        <v>4914</v>
      </c>
      <c r="E7" s="35">
        <f t="shared" si="0"/>
        <v>3880</v>
      </c>
      <c r="F7" s="36">
        <f t="shared" si="0"/>
        <v>3743</v>
      </c>
      <c r="G7" s="37">
        <v>1120</v>
      </c>
      <c r="H7" s="38">
        <v>1171</v>
      </c>
      <c r="I7" s="39">
        <f t="shared" ref="I7:J7" si="1">G7/C7</f>
        <v>0.224</v>
      </c>
      <c r="J7" s="40">
        <f t="shared" si="1"/>
        <v>0.23829873829873829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1170</v>
      </c>
      <c r="N8" s="51">
        <v>1168</v>
      </c>
      <c r="O8" s="45"/>
      <c r="P8" s="46"/>
      <c r="Q8" s="63"/>
      <c r="R8" s="68"/>
    </row>
    <row r="9" spans="1:21" ht="20.149999999999999" customHeight="1" thickBot="1" x14ac:dyDescent="0.3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>
        <v>146</v>
      </c>
      <c r="Q9" s="63"/>
      <c r="R9" s="68"/>
    </row>
    <row r="10" spans="1:21" ht="20.149999999999999" customHeight="1" thickBot="1" x14ac:dyDescent="0.3">
      <c r="A10" s="104" t="s">
        <v>29</v>
      </c>
      <c r="B10" s="105"/>
      <c r="C10" s="76">
        <f t="shared" ref="C10:H10" si="2">SUM(C6:C9)</f>
        <v>8200</v>
      </c>
      <c r="D10" s="77">
        <f t="shared" si="2"/>
        <v>8153</v>
      </c>
      <c r="E10" s="76">
        <f t="shared" si="2"/>
        <v>6780</v>
      </c>
      <c r="F10" s="77">
        <f t="shared" si="2"/>
        <v>6654</v>
      </c>
      <c r="G10" s="78">
        <f t="shared" si="2"/>
        <v>1420</v>
      </c>
      <c r="H10" s="79">
        <f t="shared" si="2"/>
        <v>1499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1170</v>
      </c>
      <c r="N10" s="82">
        <f t="shared" si="3"/>
        <v>1168</v>
      </c>
      <c r="O10" s="83">
        <f t="shared" si="3"/>
        <v>150</v>
      </c>
      <c r="P10" s="84">
        <f t="shared" si="3"/>
        <v>146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30</v>
      </c>
      <c r="B12" s="85"/>
      <c r="C12" s="85"/>
      <c r="D12" s="85"/>
      <c r="F12" s="197" t="s">
        <v>12</v>
      </c>
      <c r="G12" s="198"/>
      <c r="H12" s="171" t="s">
        <v>33</v>
      </c>
      <c r="I12" s="172"/>
      <c r="J12" s="17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9" t="s">
        <v>29</v>
      </c>
      <c r="B13" s="190"/>
      <c r="C13" s="88" t="s">
        <v>7</v>
      </c>
      <c r="D13" s="89" t="s">
        <v>8</v>
      </c>
      <c r="F13" s="199"/>
      <c r="G13" s="200"/>
      <c r="H13" s="174"/>
      <c r="I13" s="175"/>
      <c r="J13" s="176"/>
      <c r="L13" s="168" t="s">
        <v>38</v>
      </c>
      <c r="M13" s="168"/>
      <c r="N13" s="168"/>
      <c r="O13" s="168"/>
      <c r="P13" s="100">
        <f>IF(R12=TRUE, 1, 0)</f>
        <v>1</v>
      </c>
    </row>
    <row r="14" spans="1:21" ht="18.75" customHeight="1" x14ac:dyDescent="0.35">
      <c r="A14" s="191" t="s">
        <v>32</v>
      </c>
      <c r="B14" s="192"/>
      <c r="C14" s="90">
        <f>G10+K10</f>
        <v>1420</v>
      </c>
      <c r="D14" s="91">
        <f>H10+L10</f>
        <v>1499</v>
      </c>
      <c r="F14" s="120" t="s">
        <v>13</v>
      </c>
      <c r="G14" s="121"/>
      <c r="H14" s="180">
        <v>0.01</v>
      </c>
      <c r="I14" s="181"/>
      <c r="J14" s="182"/>
      <c r="L14" s="169"/>
      <c r="M14" s="169"/>
      <c r="N14" s="169"/>
      <c r="O14" s="16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4">
      <c r="A15" s="193" t="s">
        <v>31</v>
      </c>
      <c r="B15" s="194"/>
      <c r="C15" s="94">
        <f>M10+O10</f>
        <v>1320</v>
      </c>
      <c r="D15" s="95">
        <f>N10+P10</f>
        <v>1314</v>
      </c>
      <c r="F15" s="122" t="s">
        <v>14</v>
      </c>
      <c r="G15" s="123"/>
      <c r="H15" s="183">
        <v>4.0000000000000001E-3</v>
      </c>
      <c r="I15" s="184"/>
      <c r="J15" s="185"/>
      <c r="L15" s="170" t="s">
        <v>36</v>
      </c>
      <c r="M15" s="170"/>
      <c r="N15" s="170"/>
      <c r="O15" s="170"/>
      <c r="P15" s="101">
        <f>IF(R14=TRUE, 1, 0)</f>
        <v>1</v>
      </c>
    </row>
    <row r="16" spans="1:21" ht="18.75" customHeight="1" thickBot="1" x14ac:dyDescent="0.4">
      <c r="A16" s="195" t="s">
        <v>18</v>
      </c>
      <c r="B16" s="196"/>
      <c r="C16" s="92">
        <f>C14-C15</f>
        <v>100</v>
      </c>
      <c r="D16" s="93">
        <f>D14-D15</f>
        <v>185</v>
      </c>
      <c r="F16" s="201" t="s">
        <v>15</v>
      </c>
      <c r="G16" s="202"/>
      <c r="H16" s="186"/>
      <c r="I16" s="187"/>
      <c r="J16" s="188"/>
      <c r="L16" s="169"/>
      <c r="M16" s="169"/>
      <c r="N16" s="169"/>
      <c r="O16" s="169"/>
      <c r="P16" s="102"/>
      <c r="R16" s="1" t="b">
        <f>AND(H17&gt;=-0.02, H17&lt;=0.02)</f>
        <v>1</v>
      </c>
    </row>
    <row r="17" spans="1:17" ht="16.5" customHeight="1" thickBot="1" x14ac:dyDescent="0.3">
      <c r="F17" s="136" t="s">
        <v>16</v>
      </c>
      <c r="G17" s="137"/>
      <c r="H17" s="177">
        <f>AVERAGE(H14:J16)</f>
        <v>7.0000000000000001E-3</v>
      </c>
      <c r="I17" s="178"/>
      <c r="J17" s="179"/>
      <c r="L17" s="166" t="s">
        <v>37</v>
      </c>
      <c r="M17" s="166"/>
      <c r="N17" s="166"/>
      <c r="O17" s="166"/>
      <c r="P17" s="96">
        <f>IF(R16=TRUE, 1, 0)</f>
        <v>1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66"/>
      <c r="M18" s="166"/>
      <c r="N18" s="166"/>
      <c r="O18" s="16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69"/>
    </row>
    <row r="22" spans="1:17" ht="20.149999999999999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69"/>
    </row>
    <row r="23" spans="1:17" ht="20.149999999999999" customHeight="1" thickBot="1" x14ac:dyDescent="0.3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3" t="s">
        <v>19</v>
      </c>
      <c r="B26" s="134"/>
      <c r="C26" s="134"/>
      <c r="D26" s="134"/>
      <c r="E26" s="134"/>
      <c r="F26" s="135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6</v>
      </c>
      <c r="B27" s="159" t="s">
        <v>24</v>
      </c>
      <c r="C27" s="160"/>
      <c r="D27" s="114" t="s">
        <v>23</v>
      </c>
      <c r="E27" s="116"/>
      <c r="F27" s="116"/>
      <c r="G27" s="115"/>
      <c r="H27" s="114" t="s">
        <v>20</v>
      </c>
      <c r="I27" s="115"/>
      <c r="J27" s="116" t="s">
        <v>21</v>
      </c>
      <c r="K27" s="116"/>
      <c r="L27" s="117" t="s">
        <v>3</v>
      </c>
      <c r="M27" s="117"/>
      <c r="N27" s="110" t="s">
        <v>4</v>
      </c>
      <c r="O27" s="111"/>
      <c r="P27" s="60" t="s">
        <v>22</v>
      </c>
    </row>
    <row r="28" spans="1:17" ht="18.75" customHeight="1" thickBot="1" x14ac:dyDescent="0.3">
      <c r="A28" s="61" t="s">
        <v>25</v>
      </c>
      <c r="B28" s="157"/>
      <c r="C28" s="158"/>
      <c r="D28" s="149"/>
      <c r="E28" s="163"/>
      <c r="F28" s="163"/>
      <c r="G28" s="150"/>
      <c r="H28" s="149"/>
      <c r="I28" s="150"/>
      <c r="J28" s="151"/>
      <c r="K28" s="152"/>
      <c r="L28" s="108"/>
      <c r="M28" s="109"/>
      <c r="N28" s="112"/>
      <c r="O28" s="113"/>
      <c r="P28" s="59">
        <f t="shared" ref="P28:P36" si="4">L28-N28</f>
        <v>0</v>
      </c>
    </row>
    <row r="29" spans="1:17" ht="18.75" customHeight="1" thickBot="1" x14ac:dyDescent="0.3">
      <c r="A29" s="62" t="s">
        <v>25</v>
      </c>
      <c r="B29" s="156"/>
      <c r="C29" s="156"/>
      <c r="D29" s="118"/>
      <c r="E29" s="155"/>
      <c r="F29" s="155"/>
      <c r="G29" s="119"/>
      <c r="H29" s="118"/>
      <c r="I29" s="119"/>
      <c r="J29" s="106"/>
      <c r="K29" s="107"/>
      <c r="L29" s="108"/>
      <c r="M29" s="109"/>
      <c r="N29" s="112"/>
      <c r="O29" s="113"/>
      <c r="P29" s="59">
        <f t="shared" si="4"/>
        <v>0</v>
      </c>
    </row>
    <row r="30" spans="1:17" ht="19.149999999999999" customHeight="1" thickBot="1" x14ac:dyDescent="0.3">
      <c r="A30" s="62" t="s">
        <v>25</v>
      </c>
      <c r="B30" s="161"/>
      <c r="C30" s="162"/>
      <c r="D30" s="118"/>
      <c r="E30" s="155"/>
      <c r="F30" s="155"/>
      <c r="G30" s="119"/>
      <c r="H30" s="118"/>
      <c r="I30" s="119"/>
      <c r="J30" s="118"/>
      <c r="K30" s="148"/>
      <c r="L30" s="153"/>
      <c r="M30" s="154"/>
      <c r="N30" s="164"/>
      <c r="O30" s="165"/>
      <c r="P30" s="59">
        <f t="shared" si="4"/>
        <v>0</v>
      </c>
    </row>
    <row r="31" spans="1:17" ht="19.5" customHeight="1" thickBot="1" x14ac:dyDescent="0.3">
      <c r="A31" s="61" t="s">
        <v>25</v>
      </c>
      <c r="B31" s="203"/>
      <c r="C31" s="204"/>
      <c r="D31" s="161"/>
      <c r="E31" s="205"/>
      <c r="F31" s="205"/>
      <c r="G31" s="162"/>
      <c r="H31" s="161"/>
      <c r="I31" s="162"/>
      <c r="J31" s="161"/>
      <c r="K31" s="162"/>
      <c r="L31" s="153"/>
      <c r="M31" s="154"/>
      <c r="N31" s="164"/>
      <c r="O31" s="165"/>
      <c r="P31" s="59">
        <f t="shared" si="4"/>
        <v>0</v>
      </c>
    </row>
    <row r="32" spans="1:17" ht="19.5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19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1" t="s">
        <v>25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8.75" customHeight="1" x14ac:dyDescent="0.25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080CD1-DC13-46B0-80BF-FAEC50695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2024-12-04T22:33:49Z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