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94244A56-A5C9-5742-8CB0-AC007798C0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<sst xmlns="http://schemas.openxmlformats.org/spreadsheetml/2006/main" count="113" uniqueCount="88">
  <si>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</si>
  <si>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</si>
  <si>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</si>
  <si>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</si>
  <si>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</si>
  <si>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</si>
  <si>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</si>
  <si>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</si>
  <si>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</si>
  <si>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</si>
  <si>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</si>
  <si>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</si>
  <si>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</si>
  <si>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</si>
  <si>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</si>
  <si>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</si>
  <si>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</si>
  <si>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</si>
  <si>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</si>
  <si>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</si>
  <si>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</si>
  <si>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</si>
  <si>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</si>
  <si>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</si>
  <si>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</si>
  <si>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</si>
  <si>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</si>
  <si>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</si>
  <si>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</si>
  <si>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</si>
  <si>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</si>
  <si>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</si>
  <si>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</si>
  <si>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</si>
  <si>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</si>
  <si>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</si>
  <si>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</si>
  <si>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</si>
  <si>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</si>
  <si>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</si>
  <si>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</si>
  <si>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</si>
  <si>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</si>
  <si>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</si>
  <si>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</si>
  <si>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</si>
  <si>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</si>
  <si>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</si>
  <si>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</si>
  <si>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</si>
  <si>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</si>
  <si>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</si>
  <si>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</si>
  <si>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</si>
  <si>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</si>
  <si>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</si>
  <si>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</si>
  <si>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</si>
  <si>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</si>
  <si>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</si>
  <si>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</si>
  <si>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</si>
  <si>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</si>
  <si>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</si>
  <si>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</si>
  <si>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</si>
  <si>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</si>
  <si>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</si>
  <si>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</si>
  <si>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</si>
  <si>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</si>
  <si>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</si>
  <si>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</si>
  <si>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</si>
  <si>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</si>
  <si>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</si>
  <si>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</si>
  <si>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</si>
  <si>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ZJ090N12D2B5HAA2A2</t>
  </si>
  <si>
    <t>N1G9098040</t>
  </si>
  <si>
    <t>ZJ102N8D2B5HAA2A2</t>
  </si>
  <si>
    <t>N1K9286795</t>
  </si>
  <si>
    <t>A1D.250-G10</t>
  </si>
  <si>
    <t>NCA24HPFA</t>
  </si>
  <si>
    <t xml:space="preserve">RTU-2 </t>
  </si>
  <si>
    <t>OA Damper had to be manually set due to alarm. Set Damper position to 0.75" to obtain reading and marked.</t>
  </si>
  <si>
    <t>RTU-1 Has 3 alarms. Economizer communication failure, C1 locked due to high pressure, C2 Locked to high pressure. Economizer not functional.</t>
  </si>
  <si>
    <t>RTU-2 Has 1 Alarm. Economizer Communication Failure. Economizer is not functional.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</si>
</sst>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D4" zoomScale="90" zoomScaleNormal="90" zoomScaleSheetLayoutView="80" workbookViewId="0">
      <selection activeCell="M21" sqref="M21:N21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34"/>
      <c r="C2" s="134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33"/>
      <c r="C3" s="133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17" t="s">
        <v>8</v>
      </c>
      <c r="C4" s="117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32"/>
      <c r="C5" s="132"/>
      <c r="AG5" s="105" t="s">
        <v>10</v>
      </c>
    </row>
    <row r="6" spans="1:33" ht="21.75" customHeight="1" x14ac:dyDescent="0.2">
      <c r="A6" s="107" t="s">
        <v>11</v>
      </c>
      <c r="B6" s="133"/>
      <c r="C6" s="133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140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41" t="s">
        <v>15</v>
      </c>
      <c r="B9" s="142"/>
      <c r="C9" s="143"/>
      <c r="D9" s="120" t="s">
        <v>16</v>
      </c>
      <c r="E9" s="118" t="s">
        <v>17</v>
      </c>
      <c r="F9" s="144" t="s">
        <v>18</v>
      </c>
      <c r="G9" s="145"/>
      <c r="H9" s="146" t="s">
        <v>19</v>
      </c>
      <c r="I9" s="146"/>
      <c r="J9" s="150" t="s">
        <v>20</v>
      </c>
      <c r="K9" s="122" t="s">
        <v>21</v>
      </c>
      <c r="L9" s="123"/>
      <c r="M9" s="122" t="s">
        <v>22</v>
      </c>
      <c r="N9" s="123"/>
      <c r="O9" s="147" t="s">
        <v>23</v>
      </c>
      <c r="P9" s="148"/>
      <c r="Q9" s="148"/>
      <c r="R9" s="148"/>
      <c r="S9" s="148"/>
      <c r="T9" s="148"/>
      <c r="U9" s="148"/>
      <c r="V9" s="148"/>
      <c r="W9" s="148"/>
      <c r="X9" s="149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21"/>
      <c r="E10" s="119"/>
      <c r="F10" s="26" t="s">
        <v>27</v>
      </c>
      <c r="G10" s="64" t="s">
        <v>18</v>
      </c>
      <c r="H10" s="65" t="s">
        <v>28</v>
      </c>
      <c r="I10" s="66" t="s">
        <v>19</v>
      </c>
      <c r="J10" s="151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39</v>
      </c>
      <c r="B11" s="29" t="s">
        <v>78</v>
      </c>
      <c r="C11" s="111" t="s">
        <v>79</v>
      </c>
      <c r="D11" s="72" t="s">
        <v>40</v>
      </c>
      <c r="E11" s="69" t="s">
        <v>41</v>
      </c>
      <c r="F11" s="60">
        <v>500</v>
      </c>
      <c r="G11" s="61">
        <v>0</v>
      </c>
      <c r="H11" s="62">
        <v>0</v>
      </c>
      <c r="I11" s="63">
        <v>0</v>
      </c>
      <c r="J11" s="103"/>
      <c r="K11" s="54">
        <v>1749</v>
      </c>
      <c r="L11" s="55">
        <v>1749</v>
      </c>
      <c r="M11" s="54">
        <v>926</v>
      </c>
      <c r="N11" s="56">
        <v>926</v>
      </c>
      <c r="O11" s="36">
        <v>3</v>
      </c>
      <c r="P11" s="37">
        <v>209.4</v>
      </c>
      <c r="Q11" s="38">
        <v>209.4</v>
      </c>
      <c r="R11" s="39">
        <v>3</v>
      </c>
      <c r="S11" s="39">
        <v>9.4</v>
      </c>
      <c r="T11" s="39">
        <v>6.2</v>
      </c>
      <c r="U11" s="39">
        <v>6.2</v>
      </c>
      <c r="V11" s="34">
        <f>IFERROR((P11*T11*0.8*0.9*1.732)/746,0)</f>
        <v>2.1702507924932979</v>
      </c>
      <c r="W11" s="34">
        <f>IFERROR((Q11*U11*0.8*0.9*1.732)/746,0)</f>
        <v>2.1702507924932979</v>
      </c>
      <c r="X11" s="92">
        <f>IFERROR((W11-V11)/V11,0)</f>
        <v>0</v>
      </c>
    </row>
    <row r="12" spans="1:33" ht="20.100000000000001" customHeight="1" x14ac:dyDescent="0.15">
      <c r="A12" s="30" t="s">
        <v>39</v>
      </c>
      <c r="B12" s="29" t="s">
        <v>80</v>
      </c>
      <c r="C12" s="111" t="s">
        <v>81</v>
      </c>
      <c r="D12" s="73" t="s">
        <v>42</v>
      </c>
      <c r="E12" s="9" t="s">
        <v>43</v>
      </c>
      <c r="F12" s="26">
        <v>1000</v>
      </c>
      <c r="G12" s="52">
        <v>0</v>
      </c>
      <c r="H12" s="50">
        <v>1000</v>
      </c>
      <c r="I12" s="28">
        <v>1025</v>
      </c>
      <c r="J12" s="104"/>
      <c r="K12" s="57">
        <v>1748</v>
      </c>
      <c r="L12" s="58">
        <v>1748</v>
      </c>
      <c r="M12" s="57">
        <v>915</v>
      </c>
      <c r="N12" s="59">
        <v>915</v>
      </c>
      <c r="O12" s="36">
        <v>3</v>
      </c>
      <c r="P12" s="48">
        <v>209.1</v>
      </c>
      <c r="Q12" s="38">
        <v>209.1</v>
      </c>
      <c r="R12" s="39">
        <v>3</v>
      </c>
      <c r="S12" s="39">
        <v>9.4</v>
      </c>
      <c r="T12" s="39">
        <v>6.8</v>
      </c>
      <c r="U12" s="39">
        <v>6.8</v>
      </c>
      <c r="V12" s="34">
        <f t="shared" ref="V12:V14" si="0">IFERROR((P12*T12*0.8*0.9*1.732)/746,0)</f>
        <v>2.3768649265415545</v>
      </c>
      <c r="W12" s="34">
        <f t="shared" ref="W12:W14" si="1">IFERROR((Q12*U12*0.8*0.9*1.732)/746,0)</f>
        <v>2.3768649265415545</v>
      </c>
      <c r="X12" s="92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82</v>
      </c>
      <c r="C13" s="111">
        <v>4073262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1437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1437</v>
      </c>
      <c r="J13" s="98" t="s">
        <v>7</v>
      </c>
      <c r="K13" s="57">
        <v>1778</v>
      </c>
      <c r="L13" s="58">
        <v>1778</v>
      </c>
      <c r="M13" s="57">
        <v>918</v>
      </c>
      <c r="N13" s="59">
        <v>918</v>
      </c>
      <c r="O13" s="36">
        <v>2</v>
      </c>
      <c r="P13" s="48">
        <v>210.4</v>
      </c>
      <c r="Q13" s="38">
        <v>210.4</v>
      </c>
      <c r="R13" s="39">
        <v>3</v>
      </c>
      <c r="S13" s="39">
        <v>5.38</v>
      </c>
      <c r="T13" s="39">
        <v>2.66</v>
      </c>
      <c r="U13" s="39">
        <v>2.66</v>
      </c>
      <c r="V13" s="34">
        <f t="shared" si="0"/>
        <v>0.93555414820375349</v>
      </c>
      <c r="W13" s="34">
        <f t="shared" si="1"/>
        <v>0.93555414820375349</v>
      </c>
      <c r="X13" s="92">
        <f t="shared" si="2"/>
        <v>0</v>
      </c>
    </row>
    <row r="14" spans="1:33" ht="20.100000000000001" customHeight="1" x14ac:dyDescent="0.15">
      <c r="A14" s="31" t="s">
        <v>44</v>
      </c>
      <c r="B14" s="32" t="s">
        <v>83</v>
      </c>
      <c r="C14" s="112">
        <v>4073262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2012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2012</v>
      </c>
      <c r="J14" s="98" t="s">
        <v>7</v>
      </c>
      <c r="K14" s="57">
        <v>1780</v>
      </c>
      <c r="L14" s="58">
        <v>1780</v>
      </c>
      <c r="M14" s="57">
        <v>779</v>
      </c>
      <c r="N14" s="59">
        <v>779</v>
      </c>
      <c r="O14" s="36">
        <v>3</v>
      </c>
      <c r="P14" s="48">
        <v>210.1</v>
      </c>
      <c r="Q14" s="38">
        <v>210.1</v>
      </c>
      <c r="R14" s="39">
        <v>3</v>
      </c>
      <c r="S14" s="39">
        <v>5.68</v>
      </c>
      <c r="T14" s="39">
        <v>2.8</v>
      </c>
      <c r="U14" s="39">
        <v>2.8</v>
      </c>
      <c r="V14" s="34">
        <f t="shared" si="0"/>
        <v>0.9833896664879358</v>
      </c>
      <c r="W14" s="34">
        <f t="shared" si="1"/>
        <v>0.9833896664879358</v>
      </c>
      <c r="X14" s="92">
        <f t="shared" si="2"/>
        <v>0</v>
      </c>
    </row>
    <row r="15" spans="1:33" ht="20.100000000000001" customHeight="1" thickBot="1" x14ac:dyDescent="0.2">
      <c r="A15" s="80"/>
      <c r="B15" s="81" t="s">
        <v>48</v>
      </c>
      <c r="C15" s="8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1"/>
      <c r="E18" s="162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56" t="s">
        <v>52</v>
      </c>
      <c r="L18" s="157"/>
      <c r="M18" s="157"/>
      <c r="N18" s="158"/>
      <c r="O18" s="70"/>
      <c r="P18" s="75"/>
      <c r="Q18" s="79" t="s">
        <v>53</v>
      </c>
      <c r="R18" s="113" t="s">
        <v>54</v>
      </c>
      <c r="S18" s="114"/>
      <c r="T18" s="78"/>
    </row>
    <row r="19" spans="1:20" ht="20.100000000000001" customHeight="1" x14ac:dyDescent="0.15">
      <c r="D19" s="128" t="s">
        <v>55</v>
      </c>
      <c r="E19" s="129"/>
      <c r="F19" s="23">
        <f>SUM(F11:F13)</f>
        <v>3275</v>
      </c>
      <c r="G19" s="19">
        <f>G11+G12+G13</f>
        <v>1437</v>
      </c>
      <c r="H19" s="23">
        <f>SUM(H11:H13)</f>
        <v>2500</v>
      </c>
      <c r="I19" s="19">
        <f>I11+I12+I13</f>
        <v>2462</v>
      </c>
      <c r="J19" s="100"/>
      <c r="K19" s="124" t="s">
        <v>56</v>
      </c>
      <c r="L19" s="125"/>
      <c r="M19" s="126">
        <v>2.0999999999999999E-3</v>
      </c>
      <c r="N19" s="127"/>
      <c r="O19" s="71"/>
      <c r="P19" s="76" t="s">
        <v>18</v>
      </c>
      <c r="Q19" s="93">
        <f>SUM(V11:V15)</f>
        <v>6.4660595337265416</v>
      </c>
      <c r="R19" s="115">
        <f>SUM(G11:G13)</f>
        <v>1437</v>
      </c>
      <c r="S19" s="116"/>
      <c r="T19" s="3"/>
    </row>
    <row r="20" spans="1:20" ht="20.100000000000001" customHeight="1" thickBot="1" x14ac:dyDescent="0.2">
      <c r="D20" s="163" t="s">
        <v>57</v>
      </c>
      <c r="E20" s="164"/>
      <c r="F20" s="24">
        <f>F14+F15</f>
        <v>3075</v>
      </c>
      <c r="G20" s="20">
        <f>G15+G14</f>
        <v>2162</v>
      </c>
      <c r="H20" s="24">
        <f>H14+H15</f>
        <v>2350</v>
      </c>
      <c r="I20" s="20">
        <f>I15+I14</f>
        <v>2162</v>
      </c>
      <c r="J20" s="100"/>
      <c r="K20" s="152" t="s">
        <v>58</v>
      </c>
      <c r="L20" s="153"/>
      <c r="M20" s="165">
        <v>1.6000000000000001E-3</v>
      </c>
      <c r="N20" s="166"/>
      <c r="O20" s="71"/>
      <c r="P20" s="77" t="s">
        <v>19</v>
      </c>
      <c r="Q20" s="94">
        <f>SUM(W11:W15)</f>
        <v>6.4660595337265416</v>
      </c>
      <c r="R20" s="135">
        <f>SUM(I11:I14)</f>
        <v>4474</v>
      </c>
      <c r="S20" s="136"/>
      <c r="T20"/>
    </row>
    <row r="21" spans="1:20" ht="18" customHeight="1" thickBot="1" x14ac:dyDescent="0.3">
      <c r="D21" s="159" t="s">
        <v>59</v>
      </c>
      <c r="E21" s="160"/>
      <c r="F21" s="25">
        <f>F19-F20</f>
        <v>200</v>
      </c>
      <c r="G21" s="21">
        <f>G19-G20</f>
        <v>-725</v>
      </c>
      <c r="H21" s="25">
        <f>H19-H20</f>
        <v>150</v>
      </c>
      <c r="I21" s="21">
        <f>I19-I20</f>
        <v>300</v>
      </c>
      <c r="J21" s="101"/>
      <c r="K21" s="154" t="s">
        <v>60</v>
      </c>
      <c r="L21" s="155"/>
      <c r="M21" s="130">
        <f>IFERROR(AVERAGE(M19:N20),0)</f>
        <v>1.8500000000000001E-3</v>
      </c>
      <c r="N21" s="131"/>
      <c r="O21" s="71"/>
      <c r="P21" s="83" t="s">
        <v>61</v>
      </c>
      <c r="Q21" s="95">
        <f>Q19-Q20</f>
        <v>0</v>
      </c>
      <c r="R21" s="137">
        <f>R19-R20</f>
        <v>-3037</v>
      </c>
      <c r="S21" s="138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63</v>
      </c>
      <c r="B24" s="168" t="s">
        <v>64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2"/>
      <c r="N24" s="2"/>
      <c r="O24" s="2"/>
      <c r="P24" s="2"/>
      <c r="Q24" s="2"/>
      <c r="R24" s="2"/>
    </row>
    <row r="25" spans="1:20" ht="13.5" x14ac:dyDescent="0.15">
      <c r="A25" s="109" t="s">
        <v>47</v>
      </c>
      <c r="B25" s="167" t="s">
        <v>67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  <row r="26" spans="1:20" ht="13.5" x14ac:dyDescent="0.15">
      <c r="A26" s="29" t="s">
        <v>45</v>
      </c>
      <c r="B26" s="167" t="s">
        <v>68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2"/>
      <c r="N26" s="2"/>
      <c r="O26" s="2"/>
      <c r="P26" s="2"/>
      <c r="Q26" s="2"/>
      <c r="R26" s="2"/>
    </row>
    <row r="27" spans="1:20" ht="13.5" x14ac:dyDescent="0.15">
      <c r="A27" s="29" t="s">
        <v>42</v>
      </c>
      <c r="B27" s="167" t="s">
        <v>87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2"/>
      <c r="N27" s="2"/>
      <c r="O27" s="2"/>
      <c r="P27" s="2"/>
      <c r="Q27" s="2"/>
      <c r="R27" s="2"/>
    </row>
    <row r="28" spans="1:20" ht="13.5" x14ac:dyDescent="0.15">
      <c r="A28" s="29" t="s">
        <v>40</v>
      </c>
      <c r="B28" s="167" t="s">
        <v>86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2"/>
      <c r="N28" s="2"/>
      <c r="O28" s="2"/>
      <c r="P28" s="2"/>
      <c r="Q28" s="2"/>
      <c r="R28" s="2"/>
    </row>
    <row r="29" spans="1:20" ht="13.5" x14ac:dyDescent="0.15">
      <c r="A29" s="29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2"/>
      <c r="N29" s="2"/>
      <c r="O29" s="2"/>
      <c r="P29" s="2"/>
      <c r="Q29" s="2"/>
      <c r="R29" s="2"/>
    </row>
    <row r="30" spans="1:20" ht="13.5" x14ac:dyDescent="0.15">
      <c r="A30" s="29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2"/>
      <c r="N30" s="2"/>
      <c r="O30" s="2"/>
      <c r="P30" s="2"/>
      <c r="Q30" s="2"/>
      <c r="R30" s="2"/>
    </row>
    <row r="31" spans="1:20" ht="13.5" x14ac:dyDescent="0.15">
      <c r="A31" s="29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2"/>
      <c r="N31" s="2"/>
      <c r="O31" s="2"/>
      <c r="P31" s="2"/>
      <c r="Q31" s="2"/>
      <c r="R31" s="2"/>
    </row>
    <row r="32" spans="1:20" ht="13.5" x14ac:dyDescent="0.15">
      <c r="A32" s="29" t="s">
        <v>84</v>
      </c>
      <c r="B32" s="167" t="s">
        <v>85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2"/>
      <c r="N32" s="2"/>
      <c r="O32" s="2"/>
      <c r="P32" s="2"/>
      <c r="Q32" s="2"/>
      <c r="R32" s="2"/>
    </row>
    <row r="33" spans="1:18" x14ac:dyDescent="0.15">
      <c r="A33" s="33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