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Walgreens- Sarasota\"/>
    </mc:Choice>
  </mc:AlternateContent>
  <xr:revisionPtr revIDLastSave="0" documentId="8_{462AD772-7186-4704-9092-82012194A7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H19" i="1"/>
  <c r="O12" i="1"/>
  <c r="E8" i="1"/>
  <c r="F8" i="1"/>
  <c r="I8" i="1"/>
  <c r="P12" i="1" l="1"/>
  <c r="N12" i="1"/>
  <c r="M12" i="1"/>
  <c r="L12" i="1"/>
  <c r="K12" i="1"/>
  <c r="H12" i="1"/>
  <c r="G12" i="1"/>
  <c r="D12" i="1"/>
  <c r="C12" i="1"/>
  <c r="D16" i="1" l="1"/>
  <c r="T22" i="1"/>
  <c r="R24" i="1"/>
  <c r="D17" i="1" l="1"/>
  <c r="C17" i="1"/>
  <c r="C16" i="1"/>
  <c r="C18" i="1" l="1"/>
  <c r="T20" i="1" s="1"/>
  <c r="D18" i="1"/>
  <c r="U22" i="1" s="1"/>
  <c r="R22" i="1" s="1"/>
  <c r="P17" i="1" s="1"/>
  <c r="I7" i="1"/>
  <c r="I6" i="1"/>
  <c r="U20" i="1" l="1"/>
  <c r="R20" i="1" s="1"/>
  <c r="P15" i="1" s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<sst xmlns="http://schemas.openxmlformats.org/spreadsheetml/2006/main" count="56" uniqueCount="41">
  <si>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</si>
  <si>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</si>
  <si>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</si>
  <si>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</si>
  <si>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</si>
  <si>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</si>
  <si>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</si>
  <si>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</si>
  <si>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</si>
  <si>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</si>
  <si>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</si>
  <si>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</si>
  <si>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</si>
  <si>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</si>
  <si>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</si>
  <si>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</si>
  <si>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</si>
  <si>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</si>
  <si>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RTU-1</t>
  </si>
  <si>
    <t>RTU-2</t>
  </si>
  <si>
    <t>EF-3</t>
  </si>
  <si>
    <t>EF-6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</si>
  <si>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</si>
  <si>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</si>
  <si>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</si>
  <si>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</si>
  <si>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</si>
  <si>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</si>
  <si>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</si>
  <si>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</si>
  <si>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</si>
  <si>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</si>
  <si>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ACTUAL NET AIRFLOW COINCIDES WITH DESIGN:</t>
  </si>
  <si>
    <t>GENERAL EXH.</t>
  </si>
  <si>
    <t>RESTROOMS</t>
  </si>
  <si>
    <t>EMPLOYEE OFFICE</t>
  </si>
  <si>
    <t>SALES</t>
  </si>
  <si>
    <t>PHARMACY</t>
  </si>
  <si>
    <t>REAR SALES</t>
  </si>
  <si>
    <t>FRONT SALES</t>
  </si>
  <si>
    <t>0.23"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</si>
</sst>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8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2" xfId="0" applyFont="1" applyBorder="1"/>
    <xf numFmtId="0" fontId="9" fillId="0" borderId="0" xfId="0" applyFont="1"/>
    <xf numFmtId="0" fontId="12" fillId="0" borderId="1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6" fillId="0" borderId="2" xfId="0" applyFont="1" applyBorder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right" vertical="center"/>
    </xf>
    <xf numFmtId="0" fontId="14" fillId="3" borderId="49" xfId="0" applyFont="1" applyFill="1" applyBorder="1" applyAlignment="1">
      <alignment horizontal="right" vertical="center"/>
    </xf>
    <xf numFmtId="0" fontId="1" fillId="0" borderId="48" xfId="0" applyFont="1" applyBorder="1" applyAlignment="1">
      <alignment vertical="center"/>
    </xf>
    <xf numFmtId="0" fontId="7" fillId="0" borderId="5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52" xfId="0" applyFont="1" applyBorder="1" applyAlignment="1">
      <alignment vertical="center"/>
    </xf>
    <xf numFmtId="0" fontId="1" fillId="2" borderId="53" xfId="0" applyFont="1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5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1" fillId="4" borderId="12" xfId="0" applyNumberFormat="1" applyFont="1" applyFill="1" applyBorder="1" applyAlignment="1">
      <alignment horizontal="center" vertical="center"/>
    </xf>
    <xf numFmtId="165" fontId="11" fillId="4" borderId="11" xfId="0" applyNumberFormat="1" applyFont="1" applyFill="1" applyBorder="1" applyAlignment="1">
      <alignment horizontal="center" vertical="center"/>
    </xf>
    <xf numFmtId="165" fontId="11" fillId="4" borderId="10" xfId="0" applyNumberFormat="1" applyFont="1" applyFill="1" applyBorder="1" applyAlignment="1">
      <alignment horizontal="center" vertical="center"/>
    </xf>
    <xf numFmtId="165" fontId="13" fillId="0" borderId="16" xfId="0" quotePrefix="1" applyNumberFormat="1" applyFont="1" applyBorder="1" applyAlignment="1">
      <alignment horizontal="center" vertical="center"/>
    </xf>
    <xf numFmtId="165" fontId="13" fillId="0" borderId="15" xfId="0" quotePrefix="1" applyNumberFormat="1" applyFont="1" applyBorder="1" applyAlignment="1">
      <alignment horizontal="center" vertical="center"/>
    </xf>
    <xf numFmtId="165" fontId="13" fillId="0" borderId="14" xfId="0" quotePrefix="1" applyNumberFormat="1" applyFont="1" applyBorder="1" applyAlignment="1">
      <alignment horizontal="center" vertical="center"/>
    </xf>
    <xf numFmtId="165" fontId="13" fillId="0" borderId="9" xfId="0" quotePrefix="1" applyNumberFormat="1" applyFont="1" applyBorder="1" applyAlignment="1">
      <alignment horizontal="center" vertical="center"/>
    </xf>
    <xf numFmtId="165" fontId="13" fillId="0" borderId="8" xfId="0" quotePrefix="1" applyNumberFormat="1" applyFont="1" applyBorder="1" applyAlignment="1">
      <alignment horizontal="center" vertical="center"/>
    </xf>
    <xf numFmtId="165" fontId="13" fillId="0" borderId="13" xfId="0" quotePrefix="1" applyNumberFormat="1" applyFont="1" applyBorder="1" applyAlignment="1">
      <alignment horizontal="center" vertical="center"/>
    </xf>
    <xf numFmtId="165" fontId="13" fillId="0" borderId="37" xfId="0" applyNumberFormat="1" applyFont="1" applyBorder="1" applyAlignment="1">
      <alignment horizontal="center" vertical="center"/>
    </xf>
    <xf numFmtId="165" fontId="13" fillId="0" borderId="38" xfId="0" applyNumberFormat="1" applyFont="1" applyBorder="1" applyAlignment="1">
      <alignment horizontal="center" vertical="center"/>
    </xf>
    <xf numFmtId="165" fontId="13" fillId="0" borderId="39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345644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  <xdr:twoCellAnchor editAs="oneCell">
    <xdr:from>
      <xdr:col>0</xdr:col>
      <xdr:colOff>419099</xdr:colOff>
      <xdr:row>20</xdr:row>
      <xdr:rowOff>276225</xdr:rowOff>
    </xdr:from>
    <xdr:to>
      <xdr:col>9</xdr:col>
      <xdr:colOff>415921</xdr:colOff>
      <xdr:row>25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BCBAD8-B80D-2F02-F105-181CE9525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099" y="7010400"/>
          <a:ext cx="6667497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7"/>
  <sheetViews>
    <sheetView showGridLines="0" tabSelected="1" view="pageBreakPreview" zoomScale="80" zoomScaleNormal="55" zoomScaleSheetLayoutView="80" workbookViewId="0">
      <selection activeCell="I21" sqref="I21"/>
    </sheetView>
  </sheetViews>
  <sheetFormatPr defaultColWidth="9.109375" defaultRowHeight="13.2" x14ac:dyDescent="0.25"/>
  <cols>
    <col min="1" max="1" width="10.5546875" style="1" customWidth="1"/>
    <col min="2" max="2" width="20.332031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3320312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81.599999999999994" customHeight="1" x14ac:dyDescent="0.25"/>
    <row r="2" spans="1:18" ht="21.75" customHeight="1" x14ac:dyDescent="0.3">
      <c r="A2" s="137" t="s">
        <v>29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8" ht="9.75" customHeight="1" thickBot="1" x14ac:dyDescent="0.35">
      <c r="A3" s="79"/>
    </row>
    <row r="4" spans="1:18" ht="20.100000000000001" customHeight="1" thickBot="1" x14ac:dyDescent="0.3">
      <c r="A4" s="5"/>
      <c r="B4" s="7" t="s">
        <v>5</v>
      </c>
      <c r="C4" s="126" t="s">
        <v>0</v>
      </c>
      <c r="D4" s="127"/>
      <c r="E4" s="134" t="s">
        <v>1</v>
      </c>
      <c r="F4" s="135"/>
      <c r="G4" s="132" t="s">
        <v>2</v>
      </c>
      <c r="H4" s="133"/>
      <c r="I4" s="173" t="s">
        <v>22</v>
      </c>
      <c r="J4" s="174"/>
      <c r="K4" s="130" t="s">
        <v>3</v>
      </c>
      <c r="L4" s="131"/>
      <c r="M4" s="128" t="s">
        <v>4</v>
      </c>
      <c r="N4" s="129"/>
      <c r="O4" s="128" t="s">
        <v>33</v>
      </c>
      <c r="P4" s="129"/>
      <c r="Q4" s="6"/>
      <c r="R4" s="56"/>
    </row>
    <row r="5" spans="1:18" ht="20.100000000000001" customHeight="1" thickBot="1" x14ac:dyDescent="0.3">
      <c r="A5" s="8" t="s">
        <v>6</v>
      </c>
      <c r="B5" s="21" t="s">
        <v>9</v>
      </c>
      <c r="C5" s="9" t="s">
        <v>7</v>
      </c>
      <c r="D5" s="10" t="s">
        <v>8</v>
      </c>
      <c r="E5" s="11" t="s">
        <v>7</v>
      </c>
      <c r="F5" s="12" t="s">
        <v>8</v>
      </c>
      <c r="G5" s="13" t="s">
        <v>7</v>
      </c>
      <c r="H5" s="14" t="s">
        <v>8</v>
      </c>
      <c r="I5" s="15" t="s">
        <v>7</v>
      </c>
      <c r="J5" s="16" t="s">
        <v>8</v>
      </c>
      <c r="K5" s="17" t="s">
        <v>7</v>
      </c>
      <c r="L5" s="18" t="s">
        <v>8</v>
      </c>
      <c r="M5" s="19" t="s">
        <v>7</v>
      </c>
      <c r="N5" s="20" t="s">
        <v>8</v>
      </c>
      <c r="O5" s="19" t="s">
        <v>7</v>
      </c>
      <c r="P5" s="20" t="s">
        <v>8</v>
      </c>
      <c r="Q5" s="6"/>
      <c r="R5" s="56"/>
    </row>
    <row r="6" spans="1:18" ht="20.100000000000001" customHeight="1" x14ac:dyDescent="0.25">
      <c r="A6" s="66" t="s">
        <v>18</v>
      </c>
      <c r="B6" s="64" t="s">
        <v>38</v>
      </c>
      <c r="C6" s="22">
        <v>3500</v>
      </c>
      <c r="D6" s="23">
        <v>3264</v>
      </c>
      <c r="E6" s="22">
        <f t="shared" ref="E6:F7" si="0">C6-G6</f>
        <v>2850</v>
      </c>
      <c r="F6" s="23">
        <f t="shared" si="0"/>
        <v>2613</v>
      </c>
      <c r="G6" s="24">
        <v>650</v>
      </c>
      <c r="H6" s="25">
        <v>651</v>
      </c>
      <c r="I6" s="26">
        <f>G6/C6</f>
        <v>0.18571428571428572</v>
      </c>
      <c r="J6" s="27">
        <f>IFERROR(H6/D6,"")</f>
        <v>0.19944852941176472</v>
      </c>
      <c r="K6" s="28"/>
      <c r="L6" s="29"/>
      <c r="M6" s="30"/>
      <c r="N6" s="31"/>
      <c r="O6" s="32"/>
      <c r="P6" s="33"/>
      <c r="Q6" s="62"/>
      <c r="R6" s="60"/>
    </row>
    <row r="7" spans="1:18" ht="20.100000000000001" customHeight="1" x14ac:dyDescent="0.25">
      <c r="A7" s="67" t="s">
        <v>19</v>
      </c>
      <c r="B7" s="108" t="s">
        <v>39</v>
      </c>
      <c r="C7" s="34">
        <v>5250</v>
      </c>
      <c r="D7" s="35">
        <v>5067</v>
      </c>
      <c r="E7" s="34">
        <f t="shared" si="0"/>
        <v>4525</v>
      </c>
      <c r="F7" s="35">
        <f t="shared" si="0"/>
        <v>4302</v>
      </c>
      <c r="G7" s="36">
        <v>725</v>
      </c>
      <c r="H7" s="37">
        <v>765</v>
      </c>
      <c r="I7" s="38">
        <f t="shared" ref="I7" si="1">G7/C7</f>
        <v>0.1380952380952381</v>
      </c>
      <c r="J7" s="39">
        <f t="shared" ref="J7:J8" si="2">IFERROR(H7/D7,"")</f>
        <v>0.15097690941385436</v>
      </c>
      <c r="K7" s="40"/>
      <c r="L7" s="41"/>
      <c r="M7" s="42"/>
      <c r="N7" s="43"/>
      <c r="O7" s="44"/>
      <c r="P7" s="45"/>
      <c r="Q7" s="55"/>
      <c r="R7" s="60"/>
    </row>
    <row r="8" spans="1:18" ht="20.100000000000001" customHeight="1" x14ac:dyDescent="0.25">
      <c r="A8" s="67" t="s">
        <v>23</v>
      </c>
      <c r="B8" s="65" t="s">
        <v>37</v>
      </c>
      <c r="C8" s="34">
        <v>1600</v>
      </c>
      <c r="D8" s="35">
        <v>1260</v>
      </c>
      <c r="E8" s="34">
        <f t="shared" ref="E8" si="3">C8-G8</f>
        <v>1360</v>
      </c>
      <c r="F8" s="35">
        <f t="shared" ref="F8" si="4">D8-H8</f>
        <v>1260</v>
      </c>
      <c r="G8" s="36">
        <v>240</v>
      </c>
      <c r="H8" s="37">
        <v>0</v>
      </c>
      <c r="I8" s="38">
        <f t="shared" ref="I8" si="5">G8/C8</f>
        <v>0.15</v>
      </c>
      <c r="J8" s="39">
        <f t="shared" si="2"/>
        <v>0</v>
      </c>
      <c r="K8" s="40"/>
      <c r="L8" s="41"/>
      <c r="M8" s="42"/>
      <c r="N8" s="43"/>
      <c r="O8" s="44"/>
      <c r="P8" s="45"/>
      <c r="Q8" s="55"/>
      <c r="R8" s="60"/>
    </row>
    <row r="9" spans="1:18" ht="19.5" customHeight="1" x14ac:dyDescent="0.25">
      <c r="A9" s="67" t="s">
        <v>10</v>
      </c>
      <c r="B9" s="65" t="s">
        <v>34</v>
      </c>
      <c r="C9" s="46"/>
      <c r="D9" s="47"/>
      <c r="E9" s="46"/>
      <c r="F9" s="47"/>
      <c r="G9" s="40"/>
      <c r="H9" s="41"/>
      <c r="I9" s="48"/>
      <c r="J9" s="41"/>
      <c r="K9" s="40"/>
      <c r="L9" s="41"/>
      <c r="M9" s="42"/>
      <c r="N9" s="43"/>
      <c r="O9" s="49">
        <v>300</v>
      </c>
      <c r="P9" s="50">
        <v>152</v>
      </c>
      <c r="Q9" s="55"/>
      <c r="R9" s="60"/>
    </row>
    <row r="10" spans="1:18" ht="19.5" customHeight="1" x14ac:dyDescent="0.25">
      <c r="A10" s="67" t="s">
        <v>20</v>
      </c>
      <c r="B10" s="65" t="s">
        <v>35</v>
      </c>
      <c r="C10" s="46"/>
      <c r="D10" s="47"/>
      <c r="E10" s="46"/>
      <c r="F10" s="47"/>
      <c r="G10" s="40"/>
      <c r="H10" s="41"/>
      <c r="I10" s="48"/>
      <c r="J10" s="41"/>
      <c r="K10" s="40"/>
      <c r="L10" s="41"/>
      <c r="M10" s="42"/>
      <c r="N10" s="43"/>
      <c r="O10" s="49">
        <v>255</v>
      </c>
      <c r="P10" s="50">
        <v>503</v>
      </c>
      <c r="Q10" s="55"/>
      <c r="R10" s="60"/>
    </row>
    <row r="11" spans="1:18" ht="20.100000000000001" customHeight="1" thickBot="1" x14ac:dyDescent="0.3">
      <c r="A11" s="67" t="s">
        <v>21</v>
      </c>
      <c r="B11" s="97" t="s">
        <v>36</v>
      </c>
      <c r="C11" s="98"/>
      <c r="D11" s="99"/>
      <c r="E11" s="100"/>
      <c r="F11" s="99"/>
      <c r="G11" s="101"/>
      <c r="H11" s="102"/>
      <c r="I11" s="103"/>
      <c r="J11" s="102"/>
      <c r="K11" s="101"/>
      <c r="L11" s="102"/>
      <c r="M11" s="104"/>
      <c r="N11" s="105"/>
      <c r="O11" s="106">
        <v>790</v>
      </c>
      <c r="P11" s="107">
        <v>547</v>
      </c>
      <c r="Q11" s="55"/>
      <c r="R11" s="60"/>
    </row>
    <row r="12" spans="1:18" ht="20.100000000000001" customHeight="1" thickBot="1" x14ac:dyDescent="0.3">
      <c r="A12" s="109" t="s">
        <v>24</v>
      </c>
      <c r="B12" s="110"/>
      <c r="C12" s="68">
        <f>SUM(C6:C11)</f>
        <v>10350</v>
      </c>
      <c r="D12" s="69">
        <f>SUM(D6:D11)</f>
        <v>9591</v>
      </c>
      <c r="E12" s="68">
        <f>SUM(E6:E11)</f>
        <v>8735</v>
      </c>
      <c r="F12" s="69">
        <f>SUM(F6:F11)</f>
        <v>8175</v>
      </c>
      <c r="G12" s="70">
        <f>SUM(G6:G11)</f>
        <v>1615</v>
      </c>
      <c r="H12" s="71">
        <f>SUM(H6:H11)</f>
        <v>1416</v>
      </c>
      <c r="I12" s="72"/>
      <c r="J12" s="73"/>
      <c r="K12" s="70">
        <f>SUM(K6:K11)</f>
        <v>0</v>
      </c>
      <c r="L12" s="71">
        <f>SUM(L6:L11)</f>
        <v>0</v>
      </c>
      <c r="M12" s="95">
        <f>SUM(M6:M11)</f>
        <v>0</v>
      </c>
      <c r="N12" s="74">
        <f>SUM(N6:N11)</f>
        <v>0</v>
      </c>
      <c r="O12" s="75">
        <f>SUM(O9:O11)</f>
        <v>1345</v>
      </c>
      <c r="P12" s="76">
        <f>SUM(P6:P11)</f>
        <v>1202</v>
      </c>
      <c r="Q12" s="55"/>
      <c r="R12" s="60"/>
    </row>
    <row r="13" spans="1:18" ht="20.100000000000001" customHeight="1" thickBot="1" x14ac:dyDescent="0.3">
      <c r="A13" s="57"/>
      <c r="B13" s="52"/>
      <c r="C13" s="52"/>
      <c r="D13" s="52"/>
      <c r="E13" s="52"/>
      <c r="F13" s="58"/>
      <c r="G13" s="58"/>
      <c r="H13" s="63"/>
      <c r="I13" s="63"/>
      <c r="J13" s="58"/>
      <c r="K13" s="58"/>
      <c r="L13" s="59"/>
      <c r="M13" s="59"/>
      <c r="N13" s="59"/>
      <c r="O13" s="59"/>
      <c r="P13" s="51"/>
      <c r="Q13" s="55"/>
      <c r="R13" s="60"/>
    </row>
    <row r="14" spans="1:18" ht="20.100000000000001" customHeight="1" thickBot="1" x14ac:dyDescent="0.3">
      <c r="A14" s="90" t="s">
        <v>25</v>
      </c>
      <c r="B14" s="77"/>
      <c r="C14" s="77"/>
      <c r="D14" s="77"/>
      <c r="F14" s="167" t="s">
        <v>11</v>
      </c>
      <c r="G14" s="168"/>
      <c r="H14" s="141" t="s">
        <v>28</v>
      </c>
      <c r="I14" s="142"/>
      <c r="J14" s="143"/>
      <c r="L14" s="89" t="s">
        <v>30</v>
      </c>
      <c r="M14" s="78"/>
      <c r="N14" s="78"/>
      <c r="O14" s="78"/>
      <c r="P14" s="78"/>
      <c r="Q14" s="55"/>
      <c r="R14" s="60"/>
    </row>
    <row r="15" spans="1:18" ht="20.100000000000001" customHeight="1" thickBot="1" x14ac:dyDescent="0.3">
      <c r="A15" s="159" t="s">
        <v>24</v>
      </c>
      <c r="B15" s="160"/>
      <c r="C15" s="80" t="s">
        <v>7</v>
      </c>
      <c r="D15" s="81" t="s">
        <v>8</v>
      </c>
      <c r="F15" s="169"/>
      <c r="G15" s="170"/>
      <c r="H15" s="144"/>
      <c r="I15" s="145"/>
      <c r="J15" s="146"/>
      <c r="L15" s="138" t="s">
        <v>32</v>
      </c>
      <c r="M15" s="138"/>
      <c r="N15" s="138"/>
      <c r="O15" s="138"/>
      <c r="P15" s="92">
        <f>IF(R20=TRUE, 1, 0)</f>
        <v>1</v>
      </c>
      <c r="Q15" s="55"/>
      <c r="R15" s="60"/>
    </row>
    <row r="16" spans="1:18" ht="20.100000000000001" customHeight="1" x14ac:dyDescent="0.25">
      <c r="A16" s="161" t="s">
        <v>27</v>
      </c>
      <c r="B16" s="162"/>
      <c r="C16" s="82">
        <f>G12+K12</f>
        <v>1615</v>
      </c>
      <c r="D16" s="83">
        <f>H12+L12</f>
        <v>1416</v>
      </c>
      <c r="F16" s="111" t="s">
        <v>12</v>
      </c>
      <c r="G16" s="112"/>
      <c r="H16" s="150" t="s">
        <v>40</v>
      </c>
      <c r="I16" s="151"/>
      <c r="J16" s="152"/>
      <c r="L16" s="139"/>
      <c r="M16" s="139"/>
      <c r="N16" s="139"/>
      <c r="O16" s="139"/>
      <c r="P16" s="94"/>
      <c r="Q16" s="55"/>
      <c r="R16" s="60"/>
    </row>
    <row r="17" spans="1:21" ht="20.100000000000001" customHeight="1" thickBot="1" x14ac:dyDescent="0.3">
      <c r="A17" s="163" t="s">
        <v>26</v>
      </c>
      <c r="B17" s="164"/>
      <c r="C17" s="86">
        <f>M12+O12</f>
        <v>1345</v>
      </c>
      <c r="D17" s="87">
        <f>N12+P12</f>
        <v>1202</v>
      </c>
      <c r="F17" s="113" t="s">
        <v>13</v>
      </c>
      <c r="G17" s="114"/>
      <c r="H17" s="153"/>
      <c r="I17" s="154"/>
      <c r="J17" s="155"/>
      <c r="L17" s="140" t="s">
        <v>31</v>
      </c>
      <c r="M17" s="140"/>
      <c r="N17" s="140"/>
      <c r="O17" s="140"/>
      <c r="P17" s="93" t="str">
        <f>IF(H19="","",IF(R22=TRUE, 1, 0))</f>
        <v/>
      </c>
      <c r="Q17" s="55"/>
      <c r="R17" s="60"/>
    </row>
    <row r="18" spans="1:21" ht="20.100000000000001" customHeight="1" thickBot="1" x14ac:dyDescent="0.35">
      <c r="A18" s="165" t="s">
        <v>17</v>
      </c>
      <c r="B18" s="166"/>
      <c r="C18" s="84">
        <f>C16-C17</f>
        <v>270</v>
      </c>
      <c r="D18" s="85">
        <f>D16-D17</f>
        <v>214</v>
      </c>
      <c r="F18" s="171" t="s">
        <v>14</v>
      </c>
      <c r="G18" s="172"/>
      <c r="H18" s="156"/>
      <c r="I18" s="157"/>
      <c r="J18" s="158"/>
      <c r="L18" s="139"/>
      <c r="M18" s="139"/>
      <c r="N18" s="139"/>
      <c r="O18" s="139"/>
      <c r="P18" s="94"/>
      <c r="Q18" s="51"/>
      <c r="R18" s="60"/>
    </row>
    <row r="19" spans="1:21" ht="20.100000000000001" customHeight="1" thickBot="1" x14ac:dyDescent="0.3">
      <c r="F19" s="124" t="s">
        <v>15</v>
      </c>
      <c r="G19" s="125"/>
      <c r="H19" s="147" t="str">
        <f>IFERROR(AVERAGE(H16:J18),"")</f>
        <v/>
      </c>
      <c r="I19" s="148"/>
      <c r="J19" s="149"/>
      <c r="L19" s="136"/>
      <c r="M19" s="136"/>
      <c r="N19" s="136"/>
      <c r="O19" s="136"/>
      <c r="P19" s="88"/>
      <c r="Q19" s="60"/>
    </row>
    <row r="20" spans="1:21" ht="20.100000000000001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136"/>
      <c r="M20" s="136"/>
      <c r="N20" s="136"/>
      <c r="O20" s="136"/>
      <c r="P20" s="91"/>
      <c r="R20" s="1" t="b">
        <f>T20=U20</f>
        <v>1</v>
      </c>
      <c r="T20" s="1" t="b">
        <f>C18&lt;0</f>
        <v>0</v>
      </c>
      <c r="U20" s="1" t="b">
        <f>D18&lt;0</f>
        <v>0</v>
      </c>
    </row>
    <row r="21" spans="1:21" ht="18.75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96"/>
      <c r="M21" s="96"/>
      <c r="N21" s="96"/>
      <c r="O21" s="96"/>
      <c r="P21" s="91"/>
    </row>
    <row r="22" spans="1:21" ht="18.7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3"/>
      <c r="M22" s="53"/>
      <c r="N22" s="54"/>
      <c r="O22" s="54"/>
      <c r="P22" s="6"/>
      <c r="R22" s="1" t="b">
        <f>T22=U22</f>
        <v>1</v>
      </c>
      <c r="T22" s="1" t="b">
        <f>H19&lt;0</f>
        <v>0</v>
      </c>
      <c r="U22" s="1" t="b">
        <f>D18&lt;0</f>
        <v>0</v>
      </c>
    </row>
    <row r="23" spans="1:21" ht="18.75" customHeight="1" thickBot="1" x14ac:dyDescent="0.3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18.75" customHeight="1" x14ac:dyDescent="0.25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7"/>
      <c r="R24" s="1" t="b">
        <f>AND(H19&gt;=-0.02, H19&lt;=0.02)</f>
        <v>0</v>
      </c>
    </row>
    <row r="25" spans="1:21" ht="16.5" customHeight="1" x14ac:dyDescent="0.25">
      <c r="A25" s="118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20"/>
    </row>
    <row r="26" spans="1:21" ht="13.65" customHeight="1" thickBot="1" x14ac:dyDescent="0.3">
      <c r="A26" s="121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3"/>
    </row>
    <row r="27" spans="1:21" ht="124.2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6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Q28" s="6"/>
    </row>
    <row r="29" spans="1:21" ht="13.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61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Q31" s="61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24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3.2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L568" s="2"/>
      <c r="M568" s="2"/>
      <c r="N568" s="2"/>
      <c r="O568" s="2"/>
    </row>
    <row r="569" spans="1:15" x14ac:dyDescent="0.25"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</sheetData>
  <mergeCells count="27"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I4:J4"/>
    <mergeCell ref="C4:D4"/>
    <mergeCell ref="O4:P4"/>
    <mergeCell ref="K4:L4"/>
    <mergeCell ref="G4:H4"/>
    <mergeCell ref="E4:F4"/>
    <mergeCell ref="M4:N4"/>
    <mergeCell ref="A12:B12"/>
    <mergeCell ref="F16:G16"/>
    <mergeCell ref="F17:G17"/>
    <mergeCell ref="A24:P26"/>
    <mergeCell ref="F19:G19"/>
    <mergeCell ref="L19:O20"/>
  </mergeCells>
  <phoneticPr fontId="17" type="noConversion"/>
  <conditionalFormatting sqref="R20:R24">
    <cfRule type="expression" priority="6">
      <formula>TRUE</formula>
    </cfRule>
  </conditionalFormatting>
  <conditionalFormatting sqref="P14">
    <cfRule type="expression" priority="11">
      <formula>$R$20:$R$24=TRUE</formula>
    </cfRule>
  </conditionalFormatting>
  <conditionalFormatting sqref="P15 P17">
    <cfRule type="iconSet" priority="16">
      <iconSet iconSet="3Symbols2">
        <cfvo type="percent" val="0"/>
        <cfvo type="formula" val="2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2022-10-24T17:15:42Z</cp:lastPrinted>
  <dcterms:created xsi:type="dcterms:W3CDTF">2015-11-16T19:09:52Z</dcterms:created>
  <dcterms:modified xsi:type="dcterms:W3CDTF">2023-02-03T20:23:52Z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