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E8B0D60B-A176-4A79-8CEA-F062215B28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<sst xmlns="http://schemas.openxmlformats.org/spreadsheetml/2006/main" count="76" uniqueCount="49">
  <si>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</si>
  <si>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</si>
  <si>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</si>
  <si>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</si>
  <si>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</si>
  <si>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</si>
  <si>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</si>
  <si>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</si>
  <si>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</si>
  <si>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</si>
  <si>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</si>
  <si>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</si>
  <si>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</si>
  <si>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</si>
  <si>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</si>
  <si>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</si>
  <si>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</si>
  <si>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</si>
  <si>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</si>
  <si>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</si>
  <si>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</si>
  <si>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</si>
  <si>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</si>
  <si>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</si>
  <si>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</si>
  <si>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</si>
  <si>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</si>
  <si>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</si>
  <si>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</si>
  <si>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</si>
  <si>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</si>
  <si>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</si>
  <si>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</si>
  <si>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</si>
  <si>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</si>
  <si>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</si>
  <si>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</si>
  <si>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</si>
  <si>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</si>
  <si>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</si>
  <si>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</si>
  <si>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</si>
  <si>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</si>
  <si>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REAR KITCVHEN</t>
  </si>
  <si>
    <t>FRONT KITCHEN</t>
  </si>
  <si>
    <t>DINING</t>
  </si>
  <si>
    <t>HOOD</t>
  </si>
  <si>
    <t>RESTROOMS</t>
  </si>
  <si>
    <t>WIND CONSISTENTLY BLOWING ON SIDE DOOR, UNABLE TO GET ACCURATE PRESSURE ON THAT DOOR.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</si>
</sst>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7" sqref="H17:J1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42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28</v>
      </c>
      <c r="B6" s="70" t="s">
        <v>43</v>
      </c>
      <c r="C6" s="23">
        <v>4000</v>
      </c>
      <c r="D6" s="24">
        <v>4091</v>
      </c>
      <c r="E6" s="23">
        <f t="shared" ref="E6:F7" si="0">C6-G6</f>
        <v>4000</v>
      </c>
      <c r="F6" s="24">
        <f t="shared" si="0"/>
        <v>3266</v>
      </c>
      <c r="G6" s="25"/>
      <c r="H6" s="26">
        <v>825</v>
      </c>
      <c r="I6" s="27">
        <f>G6/C6</f>
        <v>0</v>
      </c>
      <c r="J6" s="28">
        <f>H6/D6</f>
        <v>0.20166218528477145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29</v>
      </c>
      <c r="B7" s="71" t="s">
        <v>44</v>
      </c>
      <c r="C7" s="35">
        <v>5000</v>
      </c>
      <c r="D7" s="36">
        <v>3990</v>
      </c>
      <c r="E7" s="35">
        <f t="shared" si="0"/>
        <v>5000</v>
      </c>
      <c r="F7" s="36">
        <f t="shared" si="0"/>
        <v>3126</v>
      </c>
      <c r="G7" s="37"/>
      <c r="H7" s="38">
        <v>864</v>
      </c>
      <c r="I7" s="39">
        <f t="shared" ref="I7:J7" si="1">G7/C7</f>
        <v>0</v>
      </c>
      <c r="J7" s="40">
        <f t="shared" si="1"/>
        <v>0.21654135338345865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31</v>
      </c>
      <c r="B8" s="71" t="s">
        <v>45</v>
      </c>
      <c r="C8" s="35">
        <v>4000</v>
      </c>
      <c r="D8" s="36">
        <v>4023</v>
      </c>
      <c r="E8" s="35">
        <f t="shared" ref="E8" si="2">C8-G8</f>
        <v>4000</v>
      </c>
      <c r="F8" s="36">
        <f t="shared" ref="F8" si="3">D8-H8</f>
        <v>3194</v>
      </c>
      <c r="G8" s="37"/>
      <c r="H8" s="38">
        <v>829</v>
      </c>
      <c r="I8" s="39">
        <f t="shared" ref="I8" si="4">G8/C8</f>
        <v>0</v>
      </c>
      <c r="J8" s="40">
        <f t="shared" ref="J8" si="5">H8/D8</f>
        <v>0.20606512552821277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13</v>
      </c>
      <c r="B9" s="71" t="s">
        <v>46</v>
      </c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>
        <v>0</v>
      </c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11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2305</v>
      </c>
      <c r="O10" s="45"/>
      <c r="P10" s="46"/>
      <c r="Q10" s="61"/>
      <c r="R10" s="66"/>
    </row>
    <row r="11" spans="1:21" ht="20.100000000000001" customHeight="1" thickBot="1" x14ac:dyDescent="0.3">
      <c r="A11" s="73" t="s">
        <v>12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0</v>
      </c>
      <c r="O11" s="45"/>
      <c r="P11" s="46"/>
      <c r="Q11" s="61"/>
      <c r="R11" s="66"/>
    </row>
    <row r="12" spans="1:21" ht="20.100000000000001" customHeight="1" thickBot="1" x14ac:dyDescent="0.3">
      <c r="A12" s="177" t="s">
        <v>32</v>
      </c>
      <c r="B12" s="178"/>
      <c r="C12" s="74">
        <f t="shared" ref="C12:H12" si="6">SUM(C6:C11)</f>
        <v>13000</v>
      </c>
      <c r="D12" s="75">
        <f t="shared" si="6"/>
        <v>12104</v>
      </c>
      <c r="E12" s="74">
        <f t="shared" si="6"/>
        <v>13000</v>
      </c>
      <c r="F12" s="75">
        <f t="shared" si="6"/>
        <v>9586</v>
      </c>
      <c r="G12" s="76">
        <f t="shared" si="6"/>
        <v>0</v>
      </c>
      <c r="H12" s="77">
        <f t="shared" si="6"/>
        <v>2518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2305</v>
      </c>
      <c r="O12" s="81">
        <f t="shared" si="7"/>
        <v>0</v>
      </c>
      <c r="P12" s="82">
        <f t="shared" si="7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33</v>
      </c>
      <c r="B14" s="83"/>
      <c r="C14" s="83"/>
      <c r="D14" s="83"/>
      <c r="F14" s="145" t="s">
        <v>14</v>
      </c>
      <c r="G14" s="146"/>
      <c r="H14" s="119" t="s">
        <v>36</v>
      </c>
      <c r="I14" s="120"/>
      <c r="J14" s="121"/>
      <c r="L14" s="95" t="s">
        <v>38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32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41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35</v>
      </c>
      <c r="B16" s="140"/>
      <c r="C16" s="88">
        <f>G12+K12</f>
        <v>0</v>
      </c>
      <c r="D16" s="89">
        <f>H12+L12</f>
        <v>2518</v>
      </c>
      <c r="F16" s="186" t="s">
        <v>15</v>
      </c>
      <c r="G16" s="187"/>
      <c r="H16" s="128">
        <v>1.2999999999999999E-2</v>
      </c>
      <c r="I16" s="129"/>
      <c r="J16" s="130"/>
      <c r="L16" s="117"/>
      <c r="M16" s="117"/>
      <c r="N16" s="117"/>
      <c r="O16" s="11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1" t="s">
        <v>34</v>
      </c>
      <c r="B17" s="142"/>
      <c r="C17" s="92">
        <f>M12+O12</f>
        <v>0</v>
      </c>
      <c r="D17" s="93">
        <f>N12+P12</f>
        <v>2305</v>
      </c>
      <c r="F17" s="188" t="s">
        <v>16</v>
      </c>
      <c r="G17" s="189"/>
      <c r="H17" s="131"/>
      <c r="I17" s="132"/>
      <c r="J17" s="133"/>
      <c r="L17" s="118" t="s">
        <v>39</v>
      </c>
      <c r="M17" s="118"/>
      <c r="N17" s="118"/>
      <c r="O17" s="118"/>
      <c r="P17" s="99">
        <f>IF(R16=TRUE, 1, 0)</f>
        <v>1</v>
      </c>
    </row>
    <row r="18" spans="1:18" ht="18.75" customHeight="1" thickBot="1" x14ac:dyDescent="0.35">
      <c r="A18" s="143" t="s">
        <v>20</v>
      </c>
      <c r="B18" s="144"/>
      <c r="C18" s="90">
        <f>C16-C17</f>
        <v>0</v>
      </c>
      <c r="D18" s="91">
        <f>D16-D17</f>
        <v>213</v>
      </c>
      <c r="F18" s="149" t="s">
        <v>17</v>
      </c>
      <c r="G18" s="150"/>
      <c r="H18" s="134">
        <v>5.0000000000000001E-3</v>
      </c>
      <c r="I18" s="135"/>
      <c r="J18" s="136"/>
      <c r="L18" s="117"/>
      <c r="M18" s="117"/>
      <c r="N18" s="117"/>
      <c r="O18" s="117"/>
      <c r="P18" s="100"/>
      <c r="R18" s="1" t="b">
        <f>AND(H19&gt;=-0.02, H19&lt;=0.02)</f>
        <v>1</v>
      </c>
    </row>
    <row r="19" spans="1:18" ht="16.5" customHeight="1" thickBot="1" x14ac:dyDescent="0.3">
      <c r="F19" s="202" t="s">
        <v>18</v>
      </c>
      <c r="G19" s="203"/>
      <c r="H19" s="125">
        <f>AVERAGE(H16:J18)</f>
        <v>8.9999999999999993E-3</v>
      </c>
      <c r="I19" s="126"/>
      <c r="J19" s="127"/>
      <c r="L19" s="114" t="s">
        <v>40</v>
      </c>
      <c r="M19" s="114"/>
      <c r="N19" s="114"/>
      <c r="O19" s="114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 t="s">
        <v>48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21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26</v>
      </c>
      <c r="C29" s="155"/>
      <c r="D29" s="156" t="s">
        <v>25</v>
      </c>
      <c r="E29" s="157"/>
      <c r="F29" s="157"/>
      <c r="G29" s="158"/>
      <c r="H29" s="156" t="s">
        <v>22</v>
      </c>
      <c r="I29" s="158"/>
      <c r="J29" s="157" t="s">
        <v>23</v>
      </c>
      <c r="K29" s="157"/>
      <c r="L29" s="185" t="s">
        <v>3</v>
      </c>
      <c r="M29" s="185"/>
      <c r="N29" s="181" t="s">
        <v>4</v>
      </c>
      <c r="O29" s="182"/>
      <c r="P29" s="58" t="s">
        <v>24</v>
      </c>
    </row>
    <row r="30" spans="1:18" ht="18.75" customHeight="1" thickBot="1" x14ac:dyDescent="0.3">
      <c r="A30" s="59" t="s">
        <v>27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8">L30-N30</f>
        <v>0</v>
      </c>
    </row>
    <row r="31" spans="1:18" ht="18.75" customHeight="1" thickBot="1" x14ac:dyDescent="0.3">
      <c r="A31" s="60" t="s">
        <v>27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8"/>
        <v>0</v>
      </c>
    </row>
    <row r="32" spans="1:18" ht="19.2" customHeight="1" thickBot="1" x14ac:dyDescent="0.3">
      <c r="A32" s="60" t="s">
        <v>27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59" t="s">
        <v>27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60" t="s">
        <v>27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59" t="s">
        <v>27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8.75" customHeight="1" x14ac:dyDescent="0.25">
      <c r="A38" s="60" t="s">
        <v>27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2023-05-19T19:06:41Z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