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94df5d3d16bb/Desktop/MOD PIZZA - LENEXA^J KS/"/>
    </mc:Choice>
  </mc:AlternateContent>
  <xr:revisionPtr revIDLastSave="0" documentId="8_{B10EA559-A83F-4732-854F-6E1E95E569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<sst xmlns="http://schemas.openxmlformats.org/spreadsheetml/2006/main" count="74" uniqueCount="47">
  <si>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</si>
  <si>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</si>
  <si>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</si>
  <si>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</si>
  <si>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</si>
  <si>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</si>
  <si>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</si>
  <si>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</si>
  <si>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</si>
  <si>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</si>
  <si>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</si>
  <si>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</si>
  <si>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</si>
  <si>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</si>
  <si>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</si>
  <si>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</si>
  <si>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</si>
  <si>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</si>
  <si>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</si>
  <si>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</si>
  <si>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</si>
  <si>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</si>
  <si>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</si>
  <si>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</si>
  <si>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</si>
  <si>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</si>
  <si>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</si>
  <si>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</si>
  <si>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</si>
  <si>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</si>
  <si>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</si>
  <si>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</si>
  <si>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</si>
  <si>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</si>
  <si>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</si>
  <si>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</si>
  <si>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</si>
  <si>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</si>
  <si>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</si>
  <si>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</si>
  <si>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</si>
  <si>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</si>
  <si>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</si>
  <si>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</si>
  <si>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 PIZZA OVEN</t>
  </si>
  <si>
    <t>RESTROOM</t>
  </si>
  <si>
    <t>ICE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</si>
</sst>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Z14" sqref="Z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30</v>
      </c>
      <c r="J4" s="137"/>
      <c r="K4" s="142" t="s">
        <v>3</v>
      </c>
      <c r="L4" s="143"/>
      <c r="M4" s="140" t="s">
        <v>4</v>
      </c>
      <c r="N4" s="141"/>
      <c r="O4" s="140" t="s">
        <v>41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42</v>
      </c>
      <c r="C6" s="23">
        <v>4000</v>
      </c>
      <c r="D6" s="24">
        <v>3984</v>
      </c>
      <c r="E6" s="23">
        <f t="shared" ref="E6:F7" si="0">C6-G6</f>
        <v>3200</v>
      </c>
      <c r="F6" s="24">
        <f t="shared" si="0"/>
        <v>3156</v>
      </c>
      <c r="G6" s="25">
        <v>800</v>
      </c>
      <c r="H6" s="26">
        <v>828</v>
      </c>
      <c r="I6" s="27">
        <f>G6/C6</f>
        <v>0.2</v>
      </c>
      <c r="J6" s="28">
        <f>H6/D6</f>
        <v>0.20783132530120482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43</v>
      </c>
      <c r="C7" s="35">
        <v>3400</v>
      </c>
      <c r="D7" s="36">
        <v>3104</v>
      </c>
      <c r="E7" s="35">
        <f t="shared" si="0"/>
        <v>2800</v>
      </c>
      <c r="F7" s="36">
        <f t="shared" si="0"/>
        <v>2490</v>
      </c>
      <c r="G7" s="37">
        <v>600</v>
      </c>
      <c r="H7" s="38">
        <v>614</v>
      </c>
      <c r="I7" s="39">
        <f t="shared" ref="I7:J7" si="1">G7/C7</f>
        <v>0.17647058823529413</v>
      </c>
      <c r="J7" s="40">
        <f t="shared" si="1"/>
        <v>0.19780927835051546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10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900</v>
      </c>
      <c r="N8" s="51">
        <v>901</v>
      </c>
      <c r="O8" s="45"/>
      <c r="P8" s="46"/>
      <c r="Q8" s="61"/>
      <c r="R8" s="66"/>
    </row>
    <row r="9" spans="1:21" ht="20.100000000000001" customHeight="1" x14ac:dyDescent="0.25">
      <c r="A9" s="73" t="s">
        <v>11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75</v>
      </c>
      <c r="P9" s="51">
        <v>38</v>
      </c>
      <c r="Q9" s="61"/>
      <c r="R9" s="66"/>
    </row>
    <row r="10" spans="1:21" ht="20.100000000000001" customHeight="1" x14ac:dyDescent="0.25">
      <c r="A10" s="73" t="s">
        <v>28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>
        <v>51</v>
      </c>
      <c r="Q10" s="61"/>
      <c r="R10" s="66"/>
    </row>
    <row r="11" spans="1:21" ht="20.100000000000001" customHeight="1" thickBot="1" x14ac:dyDescent="0.3">
      <c r="A11" s="73" t="s">
        <v>29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>
        <v>80</v>
      </c>
      <c r="Q11" s="61"/>
      <c r="R11" s="66"/>
    </row>
    <row r="12" spans="1:21" ht="20.100000000000001" customHeight="1" thickBot="1" x14ac:dyDescent="0.3">
      <c r="A12" s="102" t="s">
        <v>31</v>
      </c>
      <c r="B12" s="103"/>
      <c r="C12" s="74">
        <f t="shared" ref="C12:H12" si="2">SUM(C6:C11)</f>
        <v>7400</v>
      </c>
      <c r="D12" s="75">
        <f t="shared" si="2"/>
        <v>7088</v>
      </c>
      <c r="E12" s="74">
        <f t="shared" si="2"/>
        <v>6000</v>
      </c>
      <c r="F12" s="75">
        <f t="shared" si="2"/>
        <v>5646</v>
      </c>
      <c r="G12" s="76">
        <f t="shared" si="2"/>
        <v>1400</v>
      </c>
      <c r="H12" s="77">
        <f t="shared" si="2"/>
        <v>1442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900</v>
      </c>
      <c r="N12" s="80">
        <f t="shared" si="3"/>
        <v>901</v>
      </c>
      <c r="O12" s="81">
        <f t="shared" si="3"/>
        <v>225</v>
      </c>
      <c r="P12" s="82">
        <f t="shared" si="3"/>
        <v>169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32</v>
      </c>
      <c r="B14" s="83"/>
      <c r="C14" s="83"/>
      <c r="D14" s="83"/>
      <c r="F14" s="195" t="s">
        <v>12</v>
      </c>
      <c r="G14" s="196"/>
      <c r="H14" s="169" t="s">
        <v>35</v>
      </c>
      <c r="I14" s="170"/>
      <c r="J14" s="17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31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40</v>
      </c>
      <c r="M15" s="166"/>
      <c r="N15" s="166"/>
      <c r="O15" s="166"/>
      <c r="P15" s="98">
        <f>IF(R14=TRUE, 1, 0)</f>
        <v>1</v>
      </c>
    </row>
    <row r="16" spans="1:21" ht="18.75" customHeight="1" x14ac:dyDescent="0.25">
      <c r="A16" s="189" t="s">
        <v>34</v>
      </c>
      <c r="B16" s="190"/>
      <c r="C16" s="88">
        <f>G12+K12</f>
        <v>1400</v>
      </c>
      <c r="D16" s="89">
        <f>H12+L12</f>
        <v>1442</v>
      </c>
      <c r="F16" s="118" t="s">
        <v>13</v>
      </c>
      <c r="G16" s="119"/>
      <c r="H16" s="178">
        <v>5.9999999999999995E-4</v>
      </c>
      <c r="I16" s="179"/>
      <c r="J16" s="180"/>
      <c r="L16" s="167"/>
      <c r="M16" s="167"/>
      <c r="N16" s="167"/>
      <c r="O16" s="16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1" t="s">
        <v>33</v>
      </c>
      <c r="B17" s="192"/>
      <c r="C17" s="92">
        <f>M12+O12</f>
        <v>1125</v>
      </c>
      <c r="D17" s="93">
        <f>N12+P12</f>
        <v>1070</v>
      </c>
      <c r="F17" s="120" t="s">
        <v>14</v>
      </c>
      <c r="G17" s="121"/>
      <c r="H17" s="181">
        <v>4.0000000000000002E-4</v>
      </c>
      <c r="I17" s="182"/>
      <c r="J17" s="183"/>
      <c r="L17" s="168" t="s">
        <v>38</v>
      </c>
      <c r="M17" s="168"/>
      <c r="N17" s="168"/>
      <c r="O17" s="168"/>
      <c r="P17" s="99">
        <f>IF(R16=TRUE, 1, 0)</f>
        <v>1</v>
      </c>
    </row>
    <row r="18" spans="1:18" ht="18.75" customHeight="1" thickBot="1" x14ac:dyDescent="0.35">
      <c r="A18" s="193" t="s">
        <v>18</v>
      </c>
      <c r="B18" s="194"/>
      <c r="C18" s="90">
        <f>C16-C17</f>
        <v>275</v>
      </c>
      <c r="D18" s="91">
        <f>D16-D17</f>
        <v>372</v>
      </c>
      <c r="F18" s="199" t="s">
        <v>15</v>
      </c>
      <c r="G18" s="200"/>
      <c r="H18" s="184">
        <v>2.9999999999999997E-4</v>
      </c>
      <c r="I18" s="185"/>
      <c r="J18" s="186"/>
      <c r="L18" s="167"/>
      <c r="M18" s="167"/>
      <c r="N18" s="167"/>
      <c r="O18" s="167"/>
      <c r="P18" s="100"/>
      <c r="R18" s="1" t="b">
        <f>AND(H19&gt;=-0.02, H19&lt;=0.02)</f>
        <v>1</v>
      </c>
    </row>
    <row r="19" spans="1:18" ht="16.5" customHeight="1" thickBot="1" x14ac:dyDescent="0.3">
      <c r="F19" s="134" t="s">
        <v>16</v>
      </c>
      <c r="G19" s="135"/>
      <c r="H19" s="175">
        <f>AVERAGE(H16:J18)</f>
        <v>4.3333333333333331E-4</v>
      </c>
      <c r="I19" s="176"/>
      <c r="J19" s="177"/>
      <c r="L19" s="164" t="s">
        <v>39</v>
      </c>
      <c r="M19" s="164"/>
      <c r="N19" s="164"/>
      <c r="O19" s="164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19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7" t="s">
        <v>24</v>
      </c>
      <c r="C29" s="158"/>
      <c r="D29" s="112" t="s">
        <v>23</v>
      </c>
      <c r="E29" s="114"/>
      <c r="F29" s="114"/>
      <c r="G29" s="113"/>
      <c r="H29" s="112" t="s">
        <v>20</v>
      </c>
      <c r="I29" s="113"/>
      <c r="J29" s="114" t="s">
        <v>21</v>
      </c>
      <c r="K29" s="114"/>
      <c r="L29" s="115" t="s">
        <v>3</v>
      </c>
      <c r="M29" s="115"/>
      <c r="N29" s="108" t="s">
        <v>4</v>
      </c>
      <c r="O29" s="109"/>
      <c r="P29" s="58" t="s">
        <v>22</v>
      </c>
    </row>
    <row r="30" spans="1:18" ht="18.75" customHeight="1" thickBot="1" x14ac:dyDescent="0.3">
      <c r="A30" s="59" t="s">
        <v>25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25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25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25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25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4BC8D-303E-4028-80C0-7C9276AEA2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5A738-2CC6-415F-BF5E-ECD836B964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2C5E9DB-BF3D-47B6-BE9D-E5A385F8CD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2022-12-06T21:16:36Z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